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G:\Accounting\CITY\Pension Plan\"/>
    </mc:Choice>
  </mc:AlternateContent>
  <xr:revisionPtr revIDLastSave="0" documentId="13_ncr:1_{75CB25AC-4062-4C2A-8662-343CCB3A0EDB}" xr6:coauthVersionLast="36" xr6:coauthVersionMax="47" xr10:uidLastSave="{00000000-0000-0000-0000-000000000000}"/>
  <workbookProtection workbookAlgorithmName="SHA-512" workbookHashValue="JRMGxN6/Rxyj3T9fgurJPA3nKttHmJaXYflYex7G1uucPDBWYiMH04vAqnN2iSBrPwC5ktaDlIwj/iggxE5fsA==" workbookSaltValue="UytSmMvE5kLh0duNDasDhg==" workbookSpinCount="100000" lockStructure="1"/>
  <bookViews>
    <workbookView xWindow="28680" yWindow="345" windowWidth="25440" windowHeight="1539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5" i="8"/>
  <c r="C8" i="4" l="1"/>
  <c r="C7" i="4"/>
  <c r="F23" i="4" l="1"/>
  <c r="C9" i="8" l="1"/>
  <c r="C8" i="8" l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<sst xmlns="http://schemas.openxmlformats.org/spreadsheetml/2006/main" count="29547" uniqueCount="7501">
  <si>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</si>
  <si>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</si>
  <si>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</si>
  <si>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</si>
  <si>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</si>
  <si>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</si>
  <si>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</si>
  <si>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</si>
  <si>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</si>
  <si>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</si>
  <si>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</si>
  <si>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</si>
  <si>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</si>
  <si>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</si>
  <si>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</si>
  <si>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</si>
  <si>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</si>
  <si>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</si>
  <si>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</si>
  <si>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</si>
  <si>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</si>
  <si>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</si>
  <si>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</si>
  <si>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</si>
  <si>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</si>
  <si>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</si>
  <si>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</si>
  <si>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</si>
  <si>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</si>
  <si>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</si>
  <si>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</si>
  <si>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</si>
  <si>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</si>
  <si>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</si>
  <si>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</si>
  <si>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</si>
  <si>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</si>
  <si>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</si>
  <si>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</si>
  <si>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</si>
  <si>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</si>
  <si>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</si>
  <si>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</si>
  <si>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</si>
  <si>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</si>
  <si>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</si>
  <si>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</si>
  <si>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</si>
  <si>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</si>
  <si>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</si>
  <si>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</si>
  <si>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</si>
  <si>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</si>
  <si>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</si>
  <si>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</si>
  <si>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</si>
  <si>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</si>
  <si>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</si>
  <si>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</si>
  <si>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</si>
  <si>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</si>
  <si>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</si>
  <si>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</si>
  <si>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</si>
  <si>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</si>
  <si>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</si>
  <si>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</si>
  <si>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</si>
  <si>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</si>
  <si>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</si>
  <si>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</si>
  <si>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</si>
  <si>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</si>
  <si>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</si>
  <si>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</si>
  <si>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</si>
  <si>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</si>
  <si>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</si>
  <si>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</si>
  <si>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</si>
  <si>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</si>
  <si>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</si>
  <si>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</si>
  <si>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</si>
  <si>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</si>
  <si>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</si>
  <si>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</si>
  <si>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</si>
  <si>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</si>
  <si>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</si>
  <si>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</si>
  <si>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</si>
  <si>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</si>
  <si>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</si>
  <si>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</si>
  <si>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</si>
  <si>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</si>
  <si>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</si>
  <si>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</si>
  <si>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</si>
  <si>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</si>
  <si>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</si>
  <si>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</si>
  <si>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</si>
  <si>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</si>
  <si>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</si>
  <si>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</si>
  <si>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</si>
  <si>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</si>
  <si>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</si>
  <si>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</si>
  <si>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</si>
  <si>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</si>
  <si>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</si>
  <si>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</si>
  <si>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</si>
  <si>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</si>
  <si>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</si>
  <si>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</si>
  <si>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</si>
  <si>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</si>
  <si>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</si>
  <si>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</si>
  <si>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</si>
  <si>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</si>
  <si>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</si>
  <si>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</si>
  <si>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</si>
  <si>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</si>
  <si>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</si>
  <si>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</si>
  <si>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</si>
  <si>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</si>
  <si>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</si>
  <si>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</si>
  <si>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</si>
  <si>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</si>
  <si>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</si>
  <si>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</si>
  <si>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</si>
  <si>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</si>
  <si>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</si>
  <si>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</si>
  <si>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</si>
  <si>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</si>
  <si>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</si>
  <si>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</si>
  <si>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</si>
  <si>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</si>
  <si>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</si>
  <si>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</si>
  <si>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</si>
  <si>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</si>
  <si>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</si>
  <si>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</si>
  <si>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</si>
  <si>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</si>
  <si>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</si>
  <si>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</si>
  <si>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</si>
  <si>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</si>
  <si>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</si>
  <si>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</si>
  <si>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</si>
  <si>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</si>
  <si>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</si>
  <si>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</si>
  <si>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</si>
  <si>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</si>
  <si>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</si>
  <si>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</si>
  <si>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</si>
  <si>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</si>
  <si>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</si>
  <si>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</si>
  <si>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</si>
  <si>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</si>
  <si>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</si>
  <si>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</si>
  <si>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</si>
  <si>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</si>
  <si>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</si>
  <si>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</si>
  <si>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</si>
  <si>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</si>
  <si>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</si>
  <si>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</si>
  <si>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</si>
  <si>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</si>
  <si>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</si>
  <si>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</si>
  <si>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</si>
  <si>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</si>
  <si>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</si>
  <si>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</si>
  <si>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</si>
  <si>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</si>
  <si>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</si>
  <si>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</si>
  <si>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</si>
  <si>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</si>
  <si>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</si>
  <si>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</si>
  <si>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</si>
  <si>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</si>
  <si>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</si>
  <si>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</si>
  <si>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</si>
  <si>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</si>
  <si>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</si>
  <si>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</si>
  <si>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</si>
  <si>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</si>
  <si>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</si>
  <si>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</si>
  <si>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</si>
  <si>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</si>
  <si>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</si>
  <si>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</si>
  <si>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</si>
  <si>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</si>
  <si>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</si>
  <si>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</si>
  <si>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</si>
  <si>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</si>
  <si>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</si>
  <si>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</si>
  <si>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</si>
  <si>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</si>
  <si>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</si>
  <si>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</si>
  <si>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</si>
  <si>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</si>
  <si>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</si>
  <si>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</si>
  <si>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</si>
  <si>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</si>
  <si>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</si>
  <si>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</si>
  <si>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</si>
  <si>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</si>
  <si>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</si>
  <si>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</si>
  <si>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</si>
  <si>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</si>
  <si>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</si>
  <si>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</si>
  <si>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</si>
  <si>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</si>
  <si>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</si>
  <si>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</si>
  <si>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</si>
  <si>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</si>
  <si>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</si>
  <si>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</si>
  <si>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</si>
  <si>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</si>
  <si>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</si>
  <si>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</si>
  <si>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</si>
  <si>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</si>
  <si>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</si>
  <si>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</si>
  <si>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</si>
  <si>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</si>
  <si>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</si>
  <si>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</si>
  <si>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</si>
  <si>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</si>
  <si>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</si>
  <si>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</si>
  <si>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</si>
  <si>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</si>
  <si>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</si>
  <si>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</si>
  <si>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</si>
  <si>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</si>
  <si>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</si>
  <si>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</si>
  <si>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</si>
  <si>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</si>
  <si>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</si>
  <si>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</si>
  <si>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</si>
  <si>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</si>
  <si>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</si>
  <si>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</si>
  <si>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</si>
  <si>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</si>
  <si>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</si>
  <si>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</si>
  <si>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</si>
  <si>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</si>
  <si>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</si>
  <si>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</si>
  <si>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</si>
  <si>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</si>
  <si>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</si>
  <si>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</si>
  <si>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</si>
  <si>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</si>
  <si>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</si>
  <si>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</si>
  <si>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</si>
  <si>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</si>
  <si>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</si>
  <si>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</si>
  <si>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</si>
  <si>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</si>
  <si>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</si>
  <si>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</si>
  <si>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</si>
  <si>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</si>
  <si>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</si>
  <si>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</si>
  <si>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</si>
  <si>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</si>
  <si>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</si>
  <si>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</si>
  <si>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</si>
  <si>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</si>
  <si>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</si>
  <si>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</si>
  <si>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</si>
  <si>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</si>
  <si>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</si>
  <si>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</si>
  <si>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</si>
  <si>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</si>
  <si>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</si>
  <si>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</si>
  <si>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</si>
  <si>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</si>
  <si>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</si>
  <si>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</si>
  <si>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</si>
  <si>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</si>
  <si>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</si>
  <si>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</si>
  <si>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</si>
  <si>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</si>
  <si>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</si>
  <si>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</si>
  <si>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</si>
  <si>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</si>
  <si>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</si>
  <si>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</si>
  <si>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</si>
  <si>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</si>
  <si>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</si>
  <si>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</si>
  <si>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</si>
  <si>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</si>
  <si>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</si>
  <si>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</si>
  <si>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</si>
  <si>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</si>
  <si>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</si>
  <si>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</si>
  <si>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</si>
  <si>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</si>
  <si>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</si>
  <si>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</si>
  <si>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</si>
  <si>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</si>
  <si>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</si>
  <si>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</si>
  <si>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</si>
  <si>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</si>
  <si>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</si>
  <si>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</si>
  <si>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</si>
  <si>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</si>
  <si>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</si>
  <si>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</si>
  <si>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</si>
  <si>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</si>
  <si>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</si>
  <si>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</si>
  <si>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</si>
  <si>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</si>
  <si>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</si>
  <si>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</si>
  <si>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</si>
  <si>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</si>
  <si>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</si>
  <si>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</si>
  <si>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</si>
  <si>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</si>
  <si>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</si>
  <si>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</si>
  <si>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</si>
  <si>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</si>
  <si>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</si>
  <si>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</si>
  <si>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</si>
  <si>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</si>
  <si>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</si>
  <si>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</si>
  <si>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</si>
  <si>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</si>
  <si>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</si>
  <si>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</si>
  <si>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</si>
  <si>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</si>
  <si>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</si>
  <si>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</si>
  <si>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</si>
  <si>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</si>
  <si>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</si>
  <si>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</si>
  <si>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</si>
  <si>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</si>
  <si>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</si>
  <si>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</si>
  <si>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</si>
  <si>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</si>
  <si>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</si>
  <si>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</si>
  <si>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</si>
  <si>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</si>
  <si>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</si>
  <si>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</si>
  <si>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</si>
  <si>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</si>
  <si>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</si>
  <si>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</si>
  <si>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</si>
  <si>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</si>
  <si>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</si>
  <si>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</si>
  <si>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</si>
  <si>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</si>
  <si>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</si>
  <si>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</si>
  <si>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</si>
  <si>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</si>
  <si>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</si>
  <si>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</si>
  <si>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</si>
  <si>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</si>
  <si>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</si>
  <si>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</si>
  <si>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</si>
  <si>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</si>
  <si>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</si>
  <si>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</si>
  <si>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</si>
  <si>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</si>
  <si>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</si>
  <si>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</si>
  <si>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</si>
  <si>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</si>
  <si>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</si>
  <si>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</si>
  <si>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</si>
  <si>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</si>
  <si>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</si>
  <si>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</si>
  <si>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</si>
  <si>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</si>
  <si>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</si>
  <si>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</si>
  <si>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</si>
  <si>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</si>
  <si>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</si>
  <si>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</si>
  <si>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</si>
  <si>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</si>
  <si>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</si>
  <si>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</si>
  <si>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</si>
  <si>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</si>
  <si>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</si>
  <si>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</si>
  <si>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</si>
  <si>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</si>
  <si>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</si>
  <si>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</si>
  <si>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</si>
  <si>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</si>
  <si>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</si>
  <si>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</si>
  <si>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</si>
  <si>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</si>
  <si>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</si>
  <si>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</si>
  <si>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</si>
  <si>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</si>
  <si>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</si>
  <si>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</si>
  <si>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</si>
  <si>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</si>
  <si>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</si>
  <si>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</si>
  <si>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</si>
  <si>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</si>
  <si>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</si>
  <si>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</si>
  <si>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</si>
  <si>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</si>
  <si>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</si>
  <si>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</si>
  <si>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</si>
  <si>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</si>
  <si>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</si>
  <si>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</si>
  <si>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</si>
  <si>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</si>
  <si>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</si>
  <si>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</si>
  <si>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</si>
  <si>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</si>
  <si>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</si>
  <si>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</si>
  <si>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</si>
  <si>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</si>
  <si>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</si>
  <si>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</si>
  <si>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</si>
  <si>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</si>
  <si>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</si>
  <si>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</si>
  <si>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</si>
  <si>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</si>
  <si>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</si>
  <si>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</si>
  <si>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</si>
  <si>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</si>
  <si>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</si>
  <si>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</si>
  <si>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</si>
  <si>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</si>
  <si>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</si>
  <si>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</si>
  <si>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</si>
  <si>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</si>
  <si>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</si>
  <si>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</si>
  <si>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</si>
  <si>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</si>
  <si>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</si>
  <si>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</si>
  <si>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</si>
  <si>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</si>
  <si>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</si>
  <si>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</si>
  <si>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</si>
  <si>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</si>
  <si>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</si>
  <si>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</si>
  <si>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</si>
  <si>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</si>
  <si>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</si>
  <si>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</si>
  <si>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</si>
  <si>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</si>
  <si>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</si>
  <si>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</si>
  <si>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</si>
  <si>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</si>
  <si>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</si>
  <si>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</si>
  <si>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</si>
  <si>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</si>
  <si>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</si>
  <si>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</si>
  <si>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</si>
  <si>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</si>
  <si>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</si>
  <si>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</si>
  <si>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</si>
  <si>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</si>
  <si>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</si>
  <si>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</si>
  <si>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</si>
  <si>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</si>
  <si>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</si>
  <si>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</si>
  <si>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</si>
  <si>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</si>
  <si>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</si>
  <si>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</si>
  <si>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</si>
  <si>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</si>
  <si>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</si>
  <si>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</si>
  <si>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</si>
  <si>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</si>
  <si>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</si>
  <si>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</si>
  <si>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</si>
  <si>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</si>
  <si>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</si>
  <si>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</si>
  <si>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</si>
  <si>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</si>
  <si>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</si>
  <si>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</si>
  <si>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</si>
  <si>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</si>
  <si>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</si>
  <si>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</si>
  <si>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</si>
  <si>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</si>
  <si>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</si>
  <si>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</si>
  <si>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</si>
  <si>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</si>
  <si>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</si>
  <si>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</si>
  <si>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</si>
  <si>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</si>
  <si>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</si>
  <si>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</si>
  <si>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</si>
  <si>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</si>
  <si>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</si>
  <si>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</si>
  <si>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</si>
  <si>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</si>
  <si>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</si>
  <si>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</si>
  <si>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</si>
  <si>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</si>
  <si>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</si>
  <si>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</si>
  <si>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</si>
  <si>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</si>
  <si>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</si>
  <si>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</si>
  <si>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</si>
  <si>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</si>
  <si>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</si>
  <si>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</si>
  <si>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</si>
  <si>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</si>
  <si>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</si>
  <si>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</si>
  <si>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</si>
  <si>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</si>
  <si>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</si>
  <si>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</si>
  <si>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</si>
  <si>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</si>
  <si>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</si>
  <si>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</si>
  <si>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</si>
  <si>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</si>
  <si>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</si>
  <si>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</si>
  <si>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</si>
  <si>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</si>
  <si>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</si>
  <si>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</si>
  <si>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</si>
  <si>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</si>
  <si>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</si>
  <si>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</si>
  <si>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</si>
  <si>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</si>
  <si>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</si>
  <si>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</si>
  <si>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</si>
  <si>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</si>
  <si>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</si>
  <si>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</si>
  <si>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</si>
  <si>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</si>
  <si>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</si>
  <si>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</si>
  <si>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</si>
  <si>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</si>
  <si>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</si>
  <si>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</si>
  <si>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</si>
  <si>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</si>
  <si>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</si>
  <si>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</si>
  <si>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</si>
  <si>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</si>
  <si>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</si>
  <si>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</si>
  <si>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</si>
  <si>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</si>
  <si>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</si>
  <si>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</si>
  <si>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</si>
  <si>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</si>
  <si>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</si>
  <si>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</si>
  <si>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</si>
  <si>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</si>
  <si>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</si>
  <si>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</si>
  <si>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</si>
  <si>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</si>
  <si>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</si>
  <si>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</si>
  <si>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</si>
  <si>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</si>
  <si>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</si>
  <si>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</si>
  <si>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</si>
  <si>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</si>
  <si>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</si>
  <si>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</si>
  <si>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</si>
  <si>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</si>
  <si>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</si>
  <si>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</si>
  <si>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</si>
  <si>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</si>
  <si>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</si>
  <si>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</si>
  <si>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</si>
  <si>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</si>
  <si>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</si>
  <si>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</si>
  <si>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</si>
  <si>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</si>
  <si>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</si>
  <si>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</si>
  <si>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</si>
  <si>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</si>
  <si>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</si>
  <si>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</si>
  <si>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</si>
  <si>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</si>
  <si>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</si>
  <si>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</si>
  <si>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</si>
  <si>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</si>
  <si>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</si>
  <si>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</si>
  <si>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</si>
  <si>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</si>
  <si>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</si>
  <si>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</si>
  <si>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</si>
  <si>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</si>
  <si>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</si>
  <si>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</si>
  <si>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</si>
  <si>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</si>
  <si>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</si>
  <si>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</si>
  <si>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</si>
  <si>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</si>
  <si>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</si>
  <si>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</si>
  <si>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</si>
  <si>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</si>
  <si>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</si>
  <si>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</si>
  <si>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</si>
  <si>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</si>
  <si>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</si>
  <si>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</si>
  <si>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</si>
  <si>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</si>
  <si>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</si>
  <si>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</si>
  <si>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</si>
  <si>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</si>
  <si>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</si>
  <si>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</si>
  <si>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</si>
  <si>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</si>
  <si>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</si>
  <si>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</si>
  <si>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</si>
  <si>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</si>
  <si>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</si>
  <si>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</si>
  <si>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</si>
  <si>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</si>
  <si>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</si>
  <si>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</si>
  <si>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</si>
  <si>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</si>
  <si>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</si>
  <si>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</si>
  <si>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</si>
  <si>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</si>
  <si>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</si>
  <si>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</si>
  <si>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</si>
  <si>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</si>
  <si>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</si>
  <si>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</si>
  <si>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</si>
  <si>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</si>
  <si>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</si>
  <si>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</si>
  <si>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</si>
  <si>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</si>
  <si>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</si>
  <si>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</si>
  <si>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</si>
  <si>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</si>
  <si>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</si>
  <si>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</si>
  <si>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</si>
  <si>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</si>
  <si>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</si>
  <si>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</si>
  <si>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</si>
  <si>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</si>
  <si>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</si>
  <si>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</si>
  <si>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</si>
  <si>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</si>
  <si>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</si>
  <si>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</si>
  <si>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</si>
  <si>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</si>
  <si>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</si>
  <si>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</si>
  <si>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</si>
  <si>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</si>
  <si>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</si>
  <si>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</si>
  <si>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</si>
  <si>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</si>
  <si>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</si>
  <si>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</si>
  <si>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</si>
  <si>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</si>
  <si>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</si>
  <si>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</si>
  <si>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</si>
  <si>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</si>
  <si>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</si>
  <si>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</si>
  <si>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</si>
  <si>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</si>
  <si>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</si>
  <si>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</si>
  <si>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</si>
  <si>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</si>
  <si>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</si>
  <si>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</si>
  <si>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</si>
  <si>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</si>
  <si>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</si>
  <si>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</si>
  <si>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</si>
  <si>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</si>
  <si>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</si>
  <si>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</si>
  <si>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</si>
  <si>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</si>
  <si>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</si>
  <si>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</si>
  <si>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</si>
  <si>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</si>
  <si>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</si>
  <si>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</si>
  <si>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</si>
  <si>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</si>
  <si>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</si>
  <si>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</si>
  <si>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</si>
  <si>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</si>
  <si>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</si>
  <si>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</si>
  <si>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</si>
  <si>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</si>
  <si>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</si>
  <si>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</si>
  <si>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</si>
  <si>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</si>
  <si>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</si>
  <si>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</si>
  <si>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</si>
  <si>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</si>
  <si>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</si>
  <si>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</si>
  <si>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</si>
  <si>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</si>
  <si>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</si>
  <si>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</si>
  <si>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</si>
  <si>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</si>
  <si>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</si>
  <si>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</si>
  <si>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</si>
  <si>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</si>
  <si>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</si>
  <si>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</si>
  <si>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</si>
  <si>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</si>
  <si>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</si>
  <si>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</si>
  <si>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</si>
  <si>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</si>
  <si>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</si>
  <si>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</si>
  <si>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</si>
  <si>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</si>
  <si>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</si>
  <si>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</si>
  <si>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</si>
  <si>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</si>
  <si>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</si>
  <si>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</si>
  <si>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</si>
  <si>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</si>
  <si>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</si>
  <si>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</si>
  <si>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</si>
  <si>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</si>
  <si>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</si>
  <si>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</si>
  <si>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</si>
  <si>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</si>
  <si>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</si>
  <si>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</si>
  <si>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</si>
  <si>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</si>
  <si>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</si>
  <si>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</si>
  <si>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</si>
  <si>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</si>
  <si>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</si>
  <si>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</si>
  <si>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</si>
  <si>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</si>
  <si>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</si>
  <si>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</si>
  <si>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</si>
  <si>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</si>
  <si>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</si>
  <si>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</si>
  <si>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</si>
  <si>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</si>
  <si>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</si>
  <si>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</si>
  <si>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</si>
  <si>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</si>
  <si>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</si>
  <si>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</si>
  <si>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</si>
  <si>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</si>
  <si>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</si>
  <si>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</si>
  <si>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</si>
  <si>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</si>
  <si>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</si>
  <si>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</si>
  <si>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</si>
  <si>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</si>
  <si>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</si>
  <si>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</si>
  <si>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</si>
  <si>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</si>
  <si>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</si>
  <si>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</si>
  <si>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</si>
  <si>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</si>
  <si>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</si>
  <si>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</si>
  <si>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</si>
  <si>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</si>
  <si>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</si>
  <si>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</si>
  <si>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</si>
  <si>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</si>
  <si>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</si>
  <si>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</si>
  <si>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</si>
  <si>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</si>
  <si>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</si>
  <si>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</si>
  <si>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</si>
  <si>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</si>
  <si>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</si>
  <si>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</si>
  <si>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</si>
  <si>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</si>
  <si>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</si>
  <si>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</si>
  <si>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</si>
  <si>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</si>
  <si>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</si>
  <si>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</si>
  <si>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</si>
  <si>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</si>
  <si>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</si>
  <si>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</si>
  <si>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</si>
  <si>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</si>
  <si>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</si>
  <si>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</si>
  <si>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</si>
  <si>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</si>
  <si>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</si>
  <si>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</si>
  <si>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</si>
  <si>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</si>
  <si>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</si>
  <si>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</si>
  <si>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</si>
  <si>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</si>
  <si>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</si>
  <si>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</si>
  <si>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</si>
  <si>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</si>
  <si>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</si>
  <si>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</si>
  <si>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</si>
  <si>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</si>
  <si>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</si>
  <si>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</si>
  <si>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</si>
  <si>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</si>
  <si>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</si>
  <si>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</si>
  <si>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</si>
  <si>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</si>
  <si>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</si>
  <si>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</si>
  <si>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</si>
  <si>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</si>
  <si>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</si>
  <si>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</si>
  <si>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</si>
  <si>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</si>
  <si>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</si>
  <si>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</si>
  <si>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</si>
  <si>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</si>
  <si>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</si>
  <si>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</si>
  <si>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</si>
  <si>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</si>
  <si>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</si>
  <si>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</si>
  <si>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</si>
  <si>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</si>
  <si>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</si>
  <si>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</si>
  <si>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</si>
  <si>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</si>
  <si>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</si>
  <si>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</si>
  <si>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</si>
  <si>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</si>
  <si>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</si>
  <si>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</si>
  <si>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</si>
  <si>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</si>
  <si>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</si>
  <si>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</si>
  <si>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</si>
  <si>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</si>
  <si>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</si>
  <si>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</si>
  <si>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</si>
  <si>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</si>
  <si>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</si>
  <si>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</si>
  <si>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</si>
  <si>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</si>
  <si>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</si>
  <si>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</si>
  <si>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</si>
  <si>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</si>
  <si>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</si>
  <si>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</si>
  <si>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</si>
  <si>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</si>
  <si>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</si>
  <si>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</si>
  <si>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</si>
  <si>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</si>
  <si>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</si>
  <si>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</si>
  <si>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</si>
  <si>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</si>
  <si>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</si>
  <si>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</si>
  <si>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</si>
  <si>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</si>
  <si>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</si>
  <si>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</si>
  <si>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</si>
  <si>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</si>
  <si>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</si>
  <si>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</si>
  <si>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</si>
  <si>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</si>
  <si>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</si>
  <si>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</si>
  <si>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</si>
  <si>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</si>
  <si>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</si>
  <si>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</si>
  <si>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</si>
  <si>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</si>
  <si>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</si>
  <si>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</si>
  <si>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</si>
  <si>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</si>
  <si>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</si>
  <si>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</si>
  <si>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</si>
  <si>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</si>
  <si>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</si>
  <si>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</si>
  <si>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</si>
  <si>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</si>
  <si>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</si>
  <si>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</si>
  <si>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</si>
  <si>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</si>
  <si>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</si>
  <si>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</si>
  <si>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</si>
  <si>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</si>
  <si>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</si>
  <si>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</si>
  <si>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</si>
  <si>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</si>
  <si>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</si>
  <si>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</si>
  <si>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</si>
  <si>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</si>
  <si>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</si>
  <si>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</si>
  <si>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</si>
  <si>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</si>
  <si>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</si>
  <si>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</si>
  <si>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</si>
  <si>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</si>
  <si>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</si>
  <si>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</si>
  <si>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</si>
  <si>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</si>
  <si>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</si>
  <si>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</si>
  <si>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</si>
  <si>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</si>
  <si>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</si>
  <si>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</si>
  <si>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</si>
  <si>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</si>
  <si>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</si>
  <si>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</si>
  <si>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</si>
  <si>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</si>
  <si>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</si>
  <si>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</si>
  <si>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</si>
  <si>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</si>
  <si>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</si>
  <si>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</si>
  <si>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</si>
  <si>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</si>
  <si>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</si>
  <si>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</si>
  <si>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</si>
  <si>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</si>
  <si>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</si>
  <si>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</si>
  <si>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</si>
  <si>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</si>
  <si>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</si>
  <si>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</si>
  <si>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</si>
  <si>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</si>
  <si>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</si>
  <si>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</si>
  <si>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</si>
  <si>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</si>
  <si>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</si>
  <si>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</si>
  <si>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</si>
  <si>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</si>
  <si>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</si>
  <si>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</si>
  <si>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</si>
  <si>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</si>
  <si>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</si>
  <si>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</si>
  <si>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</si>
  <si>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</si>
  <si>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</si>
  <si>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</si>
  <si>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</si>
  <si>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</si>
  <si>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</si>
  <si>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</si>
  <si>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</si>
  <si>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</si>
  <si>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</si>
  <si>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</si>
  <si>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</si>
  <si>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</si>
  <si>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</si>
  <si>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</si>
  <si>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</si>
  <si>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</si>
  <si>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</si>
  <si>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</si>
  <si>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</si>
  <si>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</si>
  <si>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</si>
  <si>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</si>
  <si>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</si>
  <si>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</si>
  <si>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</si>
  <si>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</si>
  <si>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</si>
  <si>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</si>
  <si>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</si>
  <si>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</si>
  <si>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</si>
  <si>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</si>
  <si>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</si>
  <si>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</si>
  <si>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</si>
  <si>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</si>
  <si>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</si>
  <si>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</si>
  <si>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</si>
  <si>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</si>
  <si>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</si>
  <si>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</si>
  <si>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</si>
  <si>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</si>
  <si>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</si>
  <si>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</si>
  <si>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</si>
  <si>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</si>
  <si>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</si>
  <si>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</si>
  <si>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</si>
  <si>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</si>
  <si>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</si>
  <si>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</si>
  <si>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</si>
  <si>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</si>
  <si>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</si>
  <si>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</si>
  <si>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</si>
  <si>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</si>
  <si>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</si>
  <si>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</si>
  <si>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</si>
  <si>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</si>
  <si>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</si>
  <si>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</si>
  <si>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</si>
  <si>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</si>
  <si>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</si>
  <si>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</si>
  <si>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</si>
  <si>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</si>
  <si>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</si>
  <si>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</si>
  <si>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</si>
  <si>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</si>
  <si>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</si>
  <si>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</si>
  <si>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</si>
  <si>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</si>
  <si>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</si>
  <si>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</si>
  <si>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</si>
  <si>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</si>
  <si>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</si>
  <si>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</si>
  <si>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</si>
  <si>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</si>
  <si>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</si>
  <si>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</si>
  <si>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</si>
  <si>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</si>
  <si>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</si>
  <si>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</si>
  <si>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</si>
  <si>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</si>
  <si>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</si>
  <si>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</si>
  <si>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</si>
  <si>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</si>
  <si>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</si>
  <si>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</si>
  <si>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</si>
  <si>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</si>
  <si>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</si>
  <si>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</si>
  <si>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</si>
  <si>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</si>
  <si>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</si>
  <si>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</si>
  <si>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</si>
  <si>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</si>
  <si>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</si>
  <si>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</si>
  <si>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</si>
  <si>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</si>
  <si>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</si>
  <si>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</si>
  <si>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</si>
  <si>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</si>
  <si>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</si>
  <si>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</si>
  <si>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</si>
  <si>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</si>
  <si>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</si>
  <si>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</si>
  <si>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</si>
  <si>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</si>
  <si>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</si>
  <si>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</si>
  <si>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</si>
  <si>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</si>
  <si>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</si>
  <si>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</si>
  <si>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</si>
  <si>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</si>
  <si>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</si>
  <si>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</si>
  <si>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</si>
  <si>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</si>
  <si>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</si>
  <si>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</si>
  <si>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</si>
  <si>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</si>
  <si>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</si>
  <si>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</si>
  <si>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</si>
  <si>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</si>
  <si>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</si>
  <si>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</si>
  <si>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</si>
  <si>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</si>
  <si>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</si>
  <si>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</si>
  <si>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</si>
  <si>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</si>
  <si>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</si>
  <si>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</si>
  <si>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</si>
  <si>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</si>
  <si>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</si>
  <si>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</si>
  <si>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</si>
  <si>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</si>
  <si>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</si>
  <si>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</si>
  <si>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</si>
  <si>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</si>
  <si>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</si>
  <si>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</si>
  <si>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</si>
  <si>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</si>
  <si>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</si>
  <si>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</si>
  <si>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</si>
  <si>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</si>
  <si>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</si>
  <si>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</si>
  <si>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</si>
  <si>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</si>
  <si>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</si>
  <si>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</si>
  <si>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</si>
  <si>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</si>
  <si>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</si>
  <si>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</si>
  <si>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</si>
  <si>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</si>
  <si>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</si>
  <si>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</si>
  <si>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</si>
  <si>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</si>
  <si>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</si>
  <si>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</si>
  <si>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</si>
  <si>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</si>
  <si>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</si>
  <si>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</si>
  <si>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</si>
  <si>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</si>
  <si>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</si>
  <si>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</si>
  <si>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</si>
  <si>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</si>
  <si>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</si>
  <si>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</si>
  <si>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</si>
  <si>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</si>
  <si>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</si>
  <si>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</si>
  <si>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</si>
  <si>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</si>
  <si>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</si>
  <si>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</si>
  <si>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</si>
  <si>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</si>
  <si>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</si>
  <si>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</si>
  <si>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</si>
  <si>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</si>
  <si>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</si>
  <si>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</si>
  <si>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</si>
  <si>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</si>
  <si>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</si>
  <si>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</si>
  <si>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</si>
  <si>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</si>
  <si>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</si>
  <si>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</si>
  <si>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</si>
  <si>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</si>
  <si>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</si>
  <si>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</si>
  <si>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</si>
  <si>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</si>
  <si>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</si>
  <si>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</si>
  <si>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</si>
  <si>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</si>
  <si>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</si>
  <si>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</si>
  <si>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</si>
  <si>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</si>
  <si>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</si>
  <si>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</si>
  <si>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</si>
  <si>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</si>
  <si>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</si>
  <si>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</si>
  <si>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</si>
  <si>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</si>
  <si>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</si>
  <si>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</si>
  <si>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</si>
  <si>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</si>
  <si>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</si>
  <si>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</si>
  <si>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</si>
  <si>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</si>
  <si>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</si>
  <si>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</si>
  <si>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</si>
  <si>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</si>
  <si>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</si>
  <si>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</si>
  <si>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</si>
  <si>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</si>
  <si>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</si>
  <si>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</si>
  <si>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</si>
  <si>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</si>
  <si>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</si>
  <si>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</si>
  <si>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</si>
  <si>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</si>
  <si>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</si>
  <si>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</si>
  <si>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</si>
  <si>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</si>
  <si>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</si>
  <si>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</si>
  <si>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</si>
  <si>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</si>
  <si>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</si>
  <si>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</si>
  <si>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</si>
  <si>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</si>
  <si>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</si>
  <si>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</si>
  <si>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</si>
  <si>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</si>
  <si>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</si>
  <si>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</si>
  <si>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</si>
  <si>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</si>
  <si>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</si>
  <si>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</si>
  <si>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</si>
  <si>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</si>
  <si>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</si>
  <si>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</si>
  <si>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</si>
  <si>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</si>
  <si>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</si>
  <si>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</si>
  <si>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</si>
  <si>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</si>
  <si>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</si>
  <si>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</si>
  <si>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</si>
  <si>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</si>
  <si>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</si>
  <si>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</si>
  <si>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</si>
  <si>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</si>
  <si>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</si>
  <si>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</si>
  <si>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</si>
  <si>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</si>
  <si>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</si>
  <si>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</si>
  <si>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</si>
  <si>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</si>
  <si>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</si>
  <si>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</si>
  <si>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</si>
  <si>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</si>
  <si>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</si>
  <si>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</si>
  <si>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</si>
  <si>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</si>
  <si>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</si>
  <si>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</si>
  <si>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</si>
  <si>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</si>
  <si>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</si>
  <si>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</si>
  <si>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</si>
  <si>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</si>
  <si>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</si>
  <si>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</si>
  <si>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</si>
  <si>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</si>
  <si>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</si>
  <si>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</si>
  <si>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</si>
  <si>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</si>
  <si>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</si>
  <si>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</si>
  <si>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</si>
  <si>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</si>
  <si>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</si>
  <si>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</si>
  <si>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</si>
  <si>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</si>
  <si>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</si>
  <si>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</si>
  <si>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</si>
  <si>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</si>
  <si>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</si>
  <si>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</si>
  <si>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</si>
  <si>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</si>
  <si>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</si>
  <si>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</si>
  <si>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</si>
  <si>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</si>
  <si>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</si>
  <si>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</si>
  <si>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</si>
  <si>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</si>
  <si>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</si>
  <si>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</si>
  <si>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</si>
  <si>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</si>
  <si>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</si>
  <si>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</si>
  <si>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</si>
  <si>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</si>
  <si>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</si>
  <si>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</si>
  <si>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</si>
  <si>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</si>
  <si>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</si>
  <si>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</si>
  <si>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</si>
  <si>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</si>
  <si>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</si>
  <si>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</si>
  <si>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</si>
  <si>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</si>
  <si>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</si>
  <si>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</si>
  <si>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</si>
  <si>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</si>
  <si>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</si>
  <si>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</si>
  <si>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</si>
  <si>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</si>
  <si>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</si>
  <si>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</si>
  <si>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</si>
  <si>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</si>
  <si>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</si>
  <si>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</si>
  <si>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</si>
  <si>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</si>
  <si>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</si>
  <si>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</si>
  <si>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</si>
  <si>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</si>
  <si>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</si>
  <si>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</si>
  <si>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</si>
  <si>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</si>
  <si>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</si>
  <si>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</si>
  <si>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</si>
  <si>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</si>
  <si>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</si>
  <si>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</si>
  <si>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</si>
  <si>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</si>
  <si>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</si>
  <si>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</si>
  <si>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</si>
  <si>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</si>
  <si>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</si>
  <si>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</si>
  <si>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</si>
  <si>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</si>
  <si>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</si>
  <si>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</si>
  <si>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</si>
  <si>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</si>
  <si>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</si>
  <si>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</si>
  <si>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</si>
  <si>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</si>
  <si>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</si>
  <si>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</si>
  <si>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</si>
  <si>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</si>
  <si>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</si>
  <si>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</si>
  <si>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</si>
  <si>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</si>
  <si>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</si>
  <si>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</si>
  <si>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</si>
  <si>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</si>
  <si>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</si>
  <si>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</si>
  <si>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</si>
  <si>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</si>
  <si>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</si>
  <si>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</si>
  <si>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</si>
  <si>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</si>
  <si>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</si>
  <si>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</si>
  <si>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</si>
  <si>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</si>
  <si>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</si>
  <si>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</si>
  <si>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</si>
  <si>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</si>
  <si>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</si>
  <si>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</si>
  <si>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</si>
  <si>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</si>
  <si>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</si>
  <si>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</si>
  <si>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</si>
  <si>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</si>
  <si>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</si>
  <si>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</si>
  <si>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</si>
  <si>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</si>
  <si>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</si>
  <si>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</si>
  <si>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</si>
  <si>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</si>
  <si>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</si>
  <si>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</si>
  <si>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</si>
  <si>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</si>
  <si>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</si>
  <si>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</si>
  <si>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</si>
  <si>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</si>
  <si>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</si>
  <si>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</si>
  <si>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</si>
  <si>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</si>
  <si>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</si>
  <si>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</si>
  <si>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</si>
  <si>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</si>
  <si>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</si>
  <si>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</si>
  <si>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</si>
  <si>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</si>
  <si>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</si>
  <si>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</si>
  <si>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</si>
  <si>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</si>
  <si>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</si>
  <si>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</si>
  <si>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</si>
  <si>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</si>
  <si>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</si>
  <si>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</si>
  <si>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</si>
  <si>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</si>
  <si>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</si>
  <si>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</si>
  <si>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</si>
  <si>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</si>
  <si>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</si>
  <si>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</si>
  <si>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</si>
  <si>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</si>
  <si>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</si>
  <si>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</si>
  <si>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</si>
  <si>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</si>
  <si>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</si>
  <si>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</si>
  <si>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</si>
  <si>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</si>
  <si>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</si>
  <si>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</si>
  <si>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</si>
  <si>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</si>
  <si>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</si>
  <si>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</si>
  <si>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</si>
  <si>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</si>
  <si>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</si>
  <si>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</si>
  <si>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</si>
  <si>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</si>
  <si>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</si>
  <si>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</si>
  <si>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</si>
  <si>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</si>
  <si>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</si>
  <si>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</si>
  <si>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</si>
  <si>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</si>
  <si>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</si>
  <si>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</si>
  <si>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</si>
  <si>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</si>
  <si>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</si>
  <si>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</si>
  <si>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</si>
  <si>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</si>
  <si>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</si>
  <si>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</si>
  <si>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</si>
  <si>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</si>
  <si>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</si>
  <si>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</si>
  <si>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</si>
  <si>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</si>
  <si>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</si>
  <si>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</si>
  <si>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</si>
  <si>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</si>
  <si>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</si>
  <si>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</si>
  <si>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</si>
  <si>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</si>
  <si>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</si>
  <si>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</si>
  <si>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</si>
  <si>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</si>
  <si>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</si>
  <si>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</si>
  <si>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</si>
  <si>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</si>
  <si>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</si>
  <si>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</si>
  <si>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</si>
  <si>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</si>
  <si>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</si>
  <si>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</si>
  <si>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</si>
  <si>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</si>
  <si>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</si>
  <si>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</si>
  <si>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</si>
  <si>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</si>
  <si>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</si>
  <si>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</si>
  <si>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</si>
  <si>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</si>
  <si>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</si>
  <si>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</si>
  <si>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</si>
  <si>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</si>
  <si>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</si>
  <si>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</si>
  <si>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</si>
  <si>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</si>
  <si>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</si>
  <si>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</si>
  <si>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</si>
  <si>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</si>
  <si>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</si>
  <si>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</si>
  <si>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</si>
  <si>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</si>
  <si>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</si>
  <si>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</si>
  <si>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</si>
  <si>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</si>
  <si>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</si>
  <si>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</si>
  <si>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</si>
  <si>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</si>
  <si>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</si>
  <si>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</si>
  <si>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</si>
  <si>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</si>
  <si>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</si>
  <si>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</si>
  <si>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</si>
  <si>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</si>
  <si>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</si>
  <si>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</si>
  <si>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</si>
  <si>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</si>
  <si>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</si>
  <si>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</si>
  <si>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</si>
  <si>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</si>
  <si>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</si>
  <si>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</si>
  <si>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</si>
  <si>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</si>
  <si>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</si>
  <si>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</si>
  <si>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</si>
  <si>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</si>
  <si>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</si>
  <si>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</si>
  <si>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</si>
  <si>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</si>
  <si>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</si>
  <si>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</si>
  <si>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</si>
  <si>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</si>
  <si>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</si>
  <si>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</si>
  <si>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</si>
  <si>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</si>
  <si>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</si>
  <si>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</si>
  <si>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</si>
  <si>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</si>
  <si>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</si>
  <si>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</si>
  <si>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</si>
  <si>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</si>
  <si>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</si>
  <si>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</si>
  <si>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</si>
  <si>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</si>
  <si>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</si>
  <si>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</si>
  <si>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</si>
  <si>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</si>
  <si>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</si>
  <si>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</si>
  <si>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</si>
  <si>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</si>
  <si>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</si>
  <si>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</si>
  <si>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</si>
  <si>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</si>
  <si>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</si>
  <si>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</si>
  <si>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</si>
  <si>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</si>
  <si>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</si>
  <si>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</si>
  <si>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</si>
  <si>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</si>
  <si>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</si>
  <si>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</si>
  <si>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</si>
  <si>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</si>
  <si>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</si>
  <si>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</si>
  <si>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</si>
  <si>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</si>
  <si>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</si>
  <si>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</si>
  <si>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</si>
  <si>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</si>
  <si>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</si>
  <si>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</si>
  <si>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</si>
  <si>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</si>
  <si>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</si>
  <si>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</si>
  <si>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</si>
  <si>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</si>
  <si>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</si>
  <si>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</si>
  <si>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</si>
  <si>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</si>
  <si>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</si>
  <si>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</si>
  <si>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</si>
  <si>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</si>
  <si>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</si>
  <si>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</si>
  <si>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</si>
  <si>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</si>
  <si>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</si>
  <si>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</si>
  <si>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</si>
  <si>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</si>
  <si>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</si>
  <si>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</si>
  <si>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</si>
  <si>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</si>
  <si>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</si>
  <si>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</si>
  <si>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</si>
  <si>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</si>
  <si>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</si>
  <si>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</si>
  <si>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</si>
  <si>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</si>
  <si>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</si>
  <si>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</si>
  <si>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</si>
  <si>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</si>
  <si>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</si>
  <si>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</si>
  <si>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</si>
  <si>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</si>
  <si>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</si>
  <si>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</si>
  <si>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</si>
  <si>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</si>
  <si>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</si>
  <si>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</si>
  <si>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</si>
  <si>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</si>
  <si>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</si>
  <si>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</si>
  <si>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</si>
  <si>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</si>
  <si>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</si>
  <si>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</si>
  <si>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</si>
  <si>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</si>
  <si>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</si>
  <si>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</si>
  <si>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</si>
  <si>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</si>
  <si>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</si>
  <si>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</si>
  <si>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</si>
  <si>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</si>
  <si>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</si>
  <si>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</si>
  <si>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</si>
  <si>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</si>
  <si>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</si>
  <si>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</si>
  <si>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</si>
  <si>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</si>
  <si>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</si>
  <si>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</si>
  <si>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</si>
  <si>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</si>
  <si>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</si>
  <si>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</si>
  <si>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</si>
  <si>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</si>
  <si>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</si>
  <si>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</si>
  <si>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</si>
  <si>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</si>
  <si>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</si>
  <si>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</si>
  <si>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</si>
  <si>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</si>
  <si>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</si>
  <si>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</si>
  <si>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</si>
  <si>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</si>
  <si>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</si>
  <si>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</si>
  <si>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</si>
  <si>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</si>
  <si>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</si>
  <si>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</si>
  <si>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</si>
  <si>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</si>
  <si>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</si>
  <si>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</si>
  <si>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</si>
  <si>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</si>
  <si>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</si>
  <si>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</si>
  <si>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</si>
  <si>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</si>
  <si>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</si>
  <si>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</si>
  <si>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</si>
  <si>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</si>
  <si>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</si>
  <si>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</si>
  <si>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</si>
  <si>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</si>
  <si>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</si>
  <si>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</si>
  <si>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</si>
  <si>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</si>
  <si>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</si>
  <si>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</si>
  <si>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</si>
  <si>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</si>
  <si>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</si>
  <si>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</si>
  <si>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</si>
  <si>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</si>
  <si>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</si>
  <si>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</si>
  <si>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</si>
  <si>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</si>
  <si>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</si>
  <si>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</si>
  <si>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</si>
  <si>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</si>
  <si>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</si>
  <si>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</si>
  <si>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</si>
  <si>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</si>
  <si>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</si>
  <si>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</si>
  <si>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</si>
  <si>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</si>
  <si>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</si>
  <si>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</si>
  <si>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</si>
  <si>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</si>
  <si>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</si>
  <si>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</si>
  <si>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</si>
  <si>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</si>
  <si>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</si>
  <si>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</si>
  <si>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</si>
  <si>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</si>
  <si>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</si>
  <si>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</si>
  <si>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</si>
  <si>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</si>
  <si>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</si>
  <si>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</si>
  <si>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</si>
  <si>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</si>
  <si>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</si>
  <si>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</si>
  <si>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</si>
  <si>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</si>
  <si>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</si>
  <si>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</si>
  <si>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</si>
  <si>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</si>
  <si>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</si>
  <si>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</si>
  <si>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</si>
  <si>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</si>
  <si>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</si>
  <si>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</si>
  <si>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</si>
  <si>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</si>
  <si>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</si>
  <si>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</si>
  <si>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</si>
  <si>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</si>
  <si>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</si>
  <si>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</si>
  <si>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</si>
  <si>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</si>
  <si>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</si>
  <si>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</si>
  <si>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</si>
  <si>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</si>
  <si>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</si>
  <si>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</si>
  <si>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</si>
  <si>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</si>
  <si>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</si>
  <si>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</si>
  <si>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</si>
  <si>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</si>
  <si>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</si>
  <si>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</si>
  <si>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</si>
  <si>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</si>
  <si>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</si>
  <si>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</si>
  <si>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</si>
  <si>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</si>
  <si>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</si>
  <si>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</si>
  <si>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</si>
  <si>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</si>
  <si>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</si>
  <si>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</si>
  <si>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</si>
  <si>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</si>
  <si>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</si>
  <si>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</si>
  <si>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</si>
  <si>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</si>
  <si>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</si>
  <si>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</si>
  <si>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</si>
  <si>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</si>
  <si>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</si>
  <si>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</si>
  <si>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</si>
  <si>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</si>
  <si>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</si>
  <si>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</si>
  <si>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</si>
  <si>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</si>
  <si>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</si>
  <si>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</si>
  <si>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</si>
  <si>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</si>
  <si>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</si>
  <si>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</si>
  <si>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</si>
  <si>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</si>
  <si>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</si>
  <si>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</si>
  <si>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</si>
  <si>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</si>
  <si>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</si>
  <si>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</si>
  <si>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</si>
  <si>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</si>
  <si>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</si>
  <si>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</si>
  <si>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</si>
  <si>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</si>
  <si>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</si>
  <si>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</si>
  <si>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</si>
  <si>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</si>
  <si>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</si>
  <si>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</si>
  <si>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</si>
  <si>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</si>
  <si>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</si>
  <si>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</si>
  <si>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</si>
  <si>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</si>
  <si>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</si>
  <si>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</si>
  <si>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</si>
  <si>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</si>
  <si>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</si>
  <si>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</si>
  <si>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</si>
  <si>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</si>
  <si>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</si>
  <si>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</si>
  <si>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</si>
  <si>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</si>
  <si>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</si>
  <si>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</si>
  <si>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</si>
  <si>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</si>
  <si>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</si>
  <si>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</si>
  <si>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</si>
  <si>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</si>
  <si>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</si>
  <si>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</si>
  <si>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</si>
  <si>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</si>
  <si>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</si>
  <si>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</si>
  <si>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</si>
  <si>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</si>
  <si>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</si>
  <si>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</si>
  <si>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</si>
  <si>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</si>
  <si>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</si>
  <si>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</si>
  <si>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</si>
  <si>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</si>
  <si>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</si>
  <si>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</si>
  <si>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</si>
  <si>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</si>
  <si>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</si>
  <si>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</si>
  <si>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</si>
  <si>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</si>
  <si>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</si>
  <si>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</si>
  <si>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</si>
  <si>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</si>
  <si>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</si>
  <si>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</si>
  <si>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</si>
  <si>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</si>
  <si>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</si>
  <si>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</si>
  <si>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</si>
  <si>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</si>
  <si>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</si>
  <si>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</si>
  <si>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</si>
  <si>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</si>
  <si>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</si>
  <si>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</si>
  <si>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</si>
  <si>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</si>
  <si>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</si>
  <si>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</si>
  <si>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</si>
  <si>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</si>
  <si>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</si>
  <si>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</si>
  <si>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</si>
  <si>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</si>
  <si>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</si>
  <si>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</si>
  <si>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</si>
  <si>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</si>
  <si>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</si>
  <si>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</si>
  <si>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</si>
  <si>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</si>
  <si>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</si>
  <si>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</si>
  <si>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</si>
  <si>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</si>
  <si>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</si>
  <si>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</si>
  <si>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</si>
  <si>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</si>
  <si>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</si>
  <si>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</si>
  <si>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</si>
  <si>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</si>
  <si>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</si>
  <si>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</si>
  <si>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</si>
  <si>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</si>
  <si>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</si>
  <si>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</si>
  <si>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</si>
  <si>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</si>
  <si>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</si>
  <si>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</si>
  <si>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</si>
  <si>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</si>
  <si>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</si>
  <si>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</si>
  <si>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</si>
  <si>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</si>
  <si>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</si>
  <si>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</si>
  <si>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</si>
  <si>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</si>
  <si>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</si>
  <si>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</si>
  <si>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</si>
  <si>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</si>
  <si>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</si>
  <si>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</si>
  <si>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</si>
  <si>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</si>
  <si>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</si>
  <si>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</si>
  <si>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</si>
  <si>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</si>
  <si>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</si>
  <si>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</si>
  <si>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</si>
  <si>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</si>
  <si>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</si>
  <si>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</si>
  <si>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</si>
  <si>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</si>
  <si>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</si>
  <si>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</si>
  <si>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</si>
  <si>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</si>
  <si>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</si>
  <si>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</si>
  <si>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</si>
  <si>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</si>
  <si>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</si>
  <si>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</si>
  <si>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</si>
  <si>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</si>
  <si>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</si>
  <si>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</si>
  <si>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</si>
  <si>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</si>
  <si>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</si>
  <si>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</si>
  <si>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</si>
  <si>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</si>
  <si>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</si>
  <si>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</si>
  <si>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</si>
  <si>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</si>
  <si>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</si>
  <si>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</si>
  <si>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</si>
  <si>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</si>
  <si>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</si>
  <si>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</si>
  <si>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</si>
  <si>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</si>
  <si>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</si>
  <si>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</si>
  <si>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</si>
  <si>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</si>
  <si>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</si>
  <si>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</si>
  <si>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</si>
  <si>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</si>
  <si>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</si>
  <si>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</si>
  <si>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</si>
  <si>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</si>
  <si>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</si>
  <si>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</si>
  <si>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</si>
  <si>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</si>
  <si>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</si>
  <si>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</si>
  <si>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</si>
  <si>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</si>
  <si>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</si>
  <si>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</si>
  <si>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</si>
  <si>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</si>
  <si>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</si>
  <si>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</si>
  <si>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</si>
  <si>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</si>
  <si>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</si>
  <si>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</si>
  <si>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</si>
  <si>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</si>
  <si>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</si>
  <si>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</si>
  <si>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</si>
  <si>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</si>
  <si>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</si>
  <si>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</si>
  <si>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</si>
  <si>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</si>
  <si>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</si>
  <si>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</si>
  <si>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</si>
  <si>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</si>
  <si>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</si>
  <si>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</si>
  <si>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</si>
  <si>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</si>
  <si>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</si>
  <si>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</si>
  <si>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</si>
  <si>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</si>
  <si>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</si>
  <si>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</si>
  <si>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</si>
  <si>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</si>
  <si>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</si>
  <si>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</si>
  <si>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</si>
  <si>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</si>
  <si>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</si>
  <si>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</si>
  <si>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</si>
  <si>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</si>
  <si>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</si>
  <si>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</si>
  <si>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</si>
  <si>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</si>
  <si>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</si>
  <si>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</si>
  <si>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</si>
  <si>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</si>
  <si>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</si>
  <si>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</si>
  <si>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</si>
  <si>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</si>
  <si>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</si>
  <si>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</si>
  <si>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</si>
  <si>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</si>
  <si>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</si>
  <si>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</si>
  <si>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</si>
  <si>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</si>
  <si>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</si>
  <si>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</si>
  <si>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</si>
  <si>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</si>
  <si>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</si>
  <si>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</si>
  <si>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</si>
  <si>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</si>
  <si>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</si>
  <si>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</si>
  <si>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</si>
  <si>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</si>
  <si>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</si>
  <si>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</si>
  <si>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</si>
  <si>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</si>
  <si>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</si>
  <si>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</si>
  <si>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</si>
  <si>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</si>
  <si>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</si>
  <si>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</si>
  <si>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</si>
  <si>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</si>
  <si>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</si>
  <si>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</si>
  <si>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</si>
  <si>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</si>
  <si>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</si>
  <si>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</si>
  <si>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</si>
  <si>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</si>
  <si>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</si>
  <si>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</si>
  <si>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</si>
  <si>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</si>
  <si>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</si>
  <si>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</si>
  <si>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</si>
  <si>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</si>
  <si>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</si>
  <si>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</si>
  <si>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</si>
  <si>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</si>
  <si>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</si>
  <si>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</si>
  <si>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</si>
  <si>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</si>
  <si>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</si>
  <si>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</si>
  <si>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</si>
  <si>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</si>
  <si>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</si>
  <si>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</si>
  <si>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</si>
  <si>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</si>
  <si>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</si>
  <si>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</si>
  <si>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</si>
  <si>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</si>
  <si>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</si>
  <si>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</si>
  <si>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</si>
  <si>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</si>
  <si>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</si>
  <si>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</si>
  <si>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</si>
  <si>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</si>
  <si>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</si>
  <si>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</si>
  <si>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</si>
  <si>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</si>
  <si>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</si>
  <si>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</si>
  <si>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</si>
  <si>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</si>
  <si>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</si>
  <si>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</si>
  <si>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</si>
  <si>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</si>
  <si>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</si>
  <si>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</si>
  <si>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</si>
  <si>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</si>
  <si>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</si>
  <si>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</si>
  <si>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</si>
  <si>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</si>
  <si>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</si>
  <si>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</si>
  <si>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</si>
  <si>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</si>
  <si>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</si>
  <si>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</si>
  <si>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</si>
  <si>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</si>
  <si>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</si>
  <si>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</si>
  <si>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</si>
  <si>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</si>
  <si>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</si>
  <si>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</si>
  <si>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</si>
  <si>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</si>
  <si>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</si>
  <si>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</si>
  <si>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</si>
  <si>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</si>
  <si>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</si>
  <si>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</si>
  <si>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</si>
  <si>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</si>
  <si>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</si>
  <si>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</si>
  <si>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</si>
  <si>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</si>
  <si>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</si>
  <si>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</si>
  <si>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</si>
  <si>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</si>
  <si>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</si>
  <si>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</si>
  <si>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</si>
  <si>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</si>
  <si>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</si>
  <si>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</si>
  <si>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</si>
  <si>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</si>
  <si>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</si>
  <si>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</si>
  <si>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</si>
  <si>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</si>
  <si>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</si>
  <si>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</si>
  <si>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</si>
  <si>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</si>
  <si>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</si>
  <si>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</si>
  <si>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</si>
  <si>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</si>
  <si>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</si>
  <si>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</si>
  <si>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</si>
  <si>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</si>
  <si>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</si>
  <si>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</si>
  <si>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</si>
  <si>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</si>
  <si>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</si>
  <si>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</si>
  <si>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</si>
  <si>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</si>
  <si>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</si>
  <si>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</si>
  <si>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</si>
  <si>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</si>
  <si>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</si>
  <si>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</si>
  <si>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</si>
  <si>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</si>
  <si>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</si>
  <si>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</si>
  <si>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</si>
  <si>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</si>
  <si>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</si>
  <si>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</si>
  <si>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</si>
  <si>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</si>
  <si>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</si>
  <si>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</si>
  <si>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</si>
  <si>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</si>
  <si>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</si>
  <si>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</si>
  <si>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</si>
  <si>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</si>
  <si>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</si>
  <si>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</si>
  <si>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</si>
  <si>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</si>
  <si>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</si>
  <si>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</si>
  <si>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</si>
  <si>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</si>
  <si>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</si>
  <si>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</si>
  <si>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</si>
  <si>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</si>
  <si>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</si>
  <si>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</si>
  <si>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</si>
  <si>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</si>
  <si>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</si>
  <si>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</si>
  <si>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</si>
  <si>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</si>
  <si>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</si>
  <si>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</si>
  <si>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</si>
  <si>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</si>
  <si>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</si>
  <si>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</si>
  <si>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</si>
  <si>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</si>
  <si>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</si>
  <si>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</si>
  <si>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</si>
  <si>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</si>
  <si>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</si>
  <si>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</si>
  <si>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</si>
  <si>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</si>
  <si>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</si>
  <si>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</si>
  <si>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</si>
  <si>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</si>
  <si>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</si>
  <si>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</si>
  <si>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</si>
  <si>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</si>
  <si>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</si>
  <si>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</si>
  <si>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</si>
  <si>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</si>
  <si>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</si>
  <si>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</si>
  <si>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</si>
  <si>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</si>
  <si>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</si>
  <si>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</si>
  <si>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</si>
  <si>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</si>
  <si>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</si>
  <si>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</si>
  <si>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</si>
  <si>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</si>
  <si>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</si>
  <si>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</si>
  <si>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</si>
  <si>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</si>
  <si>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</si>
  <si>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</si>
  <si>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</si>
  <si>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</si>
  <si>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</si>
  <si>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</si>
  <si>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</si>
  <si>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</si>
  <si>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</si>
  <si>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</si>
  <si>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</si>
  <si>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</si>
  <si>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</si>
  <si>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</si>
  <si>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</si>
  <si>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</si>
  <si>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</si>
  <si>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</si>
  <si>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</si>
  <si>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</si>
  <si>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</si>
  <si>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</si>
  <si>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</si>
  <si>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</si>
  <si>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</si>
  <si>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</si>
  <si>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</si>
  <si>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</si>
  <si>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</si>
  <si>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</si>
  <si>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</si>
  <si>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</si>
  <si>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</si>
  <si>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</si>
  <si>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</si>
  <si>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</si>
  <si>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</si>
  <si>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</si>
  <si>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</si>
  <si>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</si>
  <si>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</si>
  <si>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</si>
  <si>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</si>
  <si>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</si>
  <si>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</si>
  <si>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</si>
  <si>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</si>
  <si>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</si>
  <si>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</si>
  <si>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</si>
  <si>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</si>
  <si>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</si>
  <si>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</si>
  <si>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</si>
  <si>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</si>
  <si>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</si>
  <si>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</si>
  <si>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</si>
  <si>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</si>
  <si>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</si>
  <si>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</si>
  <si>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</si>
  <si>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</si>
  <si>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</si>
  <si>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</si>
  <si>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</si>
  <si>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</si>
  <si>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</si>
  <si>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</si>
  <si>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</si>
  <si>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</si>
  <si>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</si>
  <si>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</si>
  <si>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</si>
  <si>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</si>
  <si>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</si>
  <si>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</si>
  <si>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</si>
  <si>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</si>
  <si>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</si>
  <si>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</si>
  <si>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</si>
  <si>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</si>
  <si>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</si>
  <si>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</si>
  <si>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</si>
  <si>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</si>
  <si>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</si>
  <si>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</si>
  <si>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</si>
  <si>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</si>
  <si>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</si>
  <si>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</si>
  <si>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</si>
  <si>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</si>
  <si>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</si>
  <si>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</si>
  <si>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</si>
  <si>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</si>
  <si>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</si>
  <si>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</si>
  <si>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</si>
  <si>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</si>
  <si>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</si>
  <si>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</si>
  <si>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</si>
  <si>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</si>
  <si>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</si>
  <si>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</si>
  <si>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</si>
  <si>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</si>
  <si>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</si>
  <si>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</si>
  <si>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</si>
  <si>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</si>
  <si>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</si>
  <si>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</si>
  <si>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</si>
  <si>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</si>
  <si>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</si>
  <si>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</si>
  <si>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</si>
  <si>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</si>
  <si>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</si>
  <si>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</si>
  <si>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</si>
  <si>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</si>
  <si>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</si>
  <si>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</si>
  <si>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</si>
  <si>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</si>
  <si>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</si>
  <si>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</si>
  <si>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</si>
  <si>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</si>
  <si>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</si>
  <si>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</si>
  <si>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</si>
  <si>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</si>
  <si>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</si>
  <si>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</si>
  <si>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</si>
  <si>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</si>
  <si>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</si>
  <si>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</si>
  <si>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</si>
  <si>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</si>
  <si>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</si>
  <si>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</si>
  <si>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</si>
  <si>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</si>
  <si>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</si>
  <si>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</si>
  <si>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</si>
  <si>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</si>
  <si>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</si>
  <si>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</si>
  <si>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</si>
  <si>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</si>
  <si>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</si>
  <si>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</si>
  <si>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</si>
  <si>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</si>
  <si>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</si>
  <si>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</si>
  <si>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</si>
  <si>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</si>
  <si>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</si>
  <si>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</si>
  <si>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</si>
  <si>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</si>
  <si>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</si>
  <si>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</si>
  <si>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</si>
  <si>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</si>
  <si>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</si>
  <si>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</si>
  <si>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</si>
  <si>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</si>
  <si>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</si>
  <si>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</si>
  <si>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</si>
  <si>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</si>
  <si>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</si>
  <si>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</si>
  <si>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</si>
  <si>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</si>
  <si>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</si>
  <si>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</si>
  <si>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</si>
  <si>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</si>
  <si>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</si>
  <si>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</si>
  <si>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</si>
  <si>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</si>
  <si>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</si>
  <si>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</si>
  <si>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</si>
  <si>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</si>
  <si>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</si>
  <si>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</si>
  <si>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</si>
  <si>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</si>
  <si>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</si>
  <si>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</si>
  <si>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</si>
  <si>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</si>
  <si>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</si>
  <si>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</si>
  <si>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</si>
  <si>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</si>
  <si>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</si>
  <si>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</si>
  <si>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</si>
  <si>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</si>
  <si>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</si>
  <si>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</si>
  <si>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</si>
  <si>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</si>
  <si>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</si>
  <si>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</si>
  <si>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</si>
  <si>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</si>
  <si>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</si>
  <si>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</si>
  <si>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</si>
  <si>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</si>
  <si>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</si>
  <si>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</si>
  <si>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</si>
  <si>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</si>
  <si>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</si>
  <si>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</si>
  <si>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</si>
  <si>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</si>
  <si>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</si>
  <si>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</si>
  <si>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</si>
  <si>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</si>
  <si>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</si>
  <si>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</si>
  <si>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</si>
  <si>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</si>
  <si>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</si>
  <si>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</si>
  <si>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</si>
  <si>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</si>
  <si>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</si>
  <si>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</si>
  <si>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</si>
  <si>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</si>
  <si>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</si>
  <si>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</si>
  <si>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</si>
  <si>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</si>
  <si>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</si>
  <si>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</si>
  <si>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</si>
  <si>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</si>
  <si>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</si>
  <si>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</si>
  <si>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</si>
  <si>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</si>
  <si>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</si>
  <si>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</si>
  <si>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</si>
  <si>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</si>
  <si>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</si>
  <si>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</si>
  <si>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</si>
  <si>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</si>
  <si>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</si>
  <si>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</si>
  <si>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</si>
  <si>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</si>
  <si>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</si>
  <si>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</si>
  <si>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</si>
  <si>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</si>
  <si>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</si>
  <si>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</si>
  <si>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</si>
  <si>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</si>
  <si>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</si>
  <si>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</si>
  <si>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</si>
  <si>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</si>
  <si>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</si>
  <si>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</si>
  <si>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</si>
  <si>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</si>
  <si>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</si>
  <si>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</si>
  <si>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</si>
  <si>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</si>
  <si>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</si>
  <si>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</si>
  <si>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</si>
  <si>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</si>
  <si>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</si>
  <si>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</si>
  <si>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</si>
  <si>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</si>
  <si>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</si>
  <si>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</si>
  <si>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</si>
  <si>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</si>
  <si>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</si>
  <si>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</si>
  <si>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</si>
  <si>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</si>
  <si>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</si>
  <si>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</si>
  <si>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</si>
  <si>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</si>
  <si>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</si>
  <si>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</si>
  <si>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</si>
  <si>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</si>
  <si>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</si>
  <si>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</si>
  <si>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</si>
  <si>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</si>
  <si>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</si>
  <si>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</si>
  <si>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</si>
  <si>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</si>
  <si>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</si>
  <si>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</si>
  <si>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</si>
  <si>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</si>
  <si>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</si>
  <si>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</si>
  <si>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</si>
  <si>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</si>
  <si>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</si>
  <si>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</si>
  <si>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</si>
  <si>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</si>
  <si>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</si>
  <si>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</si>
  <si>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</si>
  <si>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</si>
  <si>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</si>
  <si>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</si>
  <si>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</si>
  <si>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</si>
  <si>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</si>
  <si>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</si>
  <si>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</si>
  <si>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</si>
  <si>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</si>
  <si>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</si>
  <si>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</si>
  <si>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</si>
  <si>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</si>
  <si>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</si>
  <si>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</si>
  <si>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</si>
  <si>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</si>
  <si>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</si>
  <si>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</si>
  <si>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</si>
  <si>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</si>
  <si>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</si>
  <si>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</si>
  <si>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</si>
  <si>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</si>
  <si>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</si>
  <si>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</si>
  <si>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</si>
  <si>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</si>
  <si>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</si>
  <si>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</si>
  <si>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</si>
  <si>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</si>
  <si>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</si>
  <si>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</si>
  <si>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</si>
  <si>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</si>
  <si>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</si>
  <si>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</si>
  <si>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</si>
  <si>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</si>
  <si>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</si>
  <si>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</si>
  <si>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</si>
  <si>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</si>
  <si>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</si>
  <si>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</si>
  <si>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</si>
  <si>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</si>
  <si>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</si>
  <si>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</si>
  <si>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</si>
  <si>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</si>
  <si>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</si>
  <si>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</si>
  <si>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</si>
  <si>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</si>
  <si>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</si>
  <si>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</si>
  <si>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</si>
  <si>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</si>
  <si>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</si>
  <si>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</si>
  <si>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</si>
  <si>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</si>
  <si>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</si>
  <si>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</si>
  <si>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</si>
  <si>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</si>
  <si>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</si>
  <si>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</si>
  <si>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</si>
  <si>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</si>
  <si>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</si>
  <si>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</si>
  <si>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</si>
  <si>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</si>
  <si>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</si>
  <si>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</si>
  <si>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</si>
  <si>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</si>
  <si>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</si>
  <si>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</si>
  <si>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</si>
  <si>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</si>
  <si>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</si>
  <si>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</si>
  <si>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</si>
  <si>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</si>
  <si>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</si>
  <si>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</si>
  <si>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</si>
  <si>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</si>
  <si>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</si>
  <si>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</si>
  <si>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</si>
  <si>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</si>
  <si>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</si>
  <si>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</si>
  <si>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</si>
  <si>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</si>
  <si>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</si>
  <si>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</si>
  <si>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</si>
  <si>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</si>
  <si>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</si>
  <si>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</si>
  <si>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</si>
  <si>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</si>
  <si>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</si>
  <si>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</si>
  <si>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</si>
  <si>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</si>
  <si>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</si>
  <si>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</si>
  <si>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</si>
  <si>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</si>
  <si>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</si>
  <si>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</si>
  <si>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</si>
  <si>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</si>
  <si>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</si>
  <si>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</si>
  <si>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</si>
  <si>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</si>
  <si>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</si>
  <si>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</si>
  <si>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</si>
  <si>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</si>
  <si>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</si>
  <si>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</si>
  <si>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</si>
  <si>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</si>
  <si>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</si>
  <si>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</si>
  <si>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</si>
  <si>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</si>
  <si>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</si>
  <si>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</si>
  <si>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</si>
  <si>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</si>
  <si>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</si>
  <si>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</si>
  <si>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</si>
  <si>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</si>
  <si>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</si>
  <si>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</si>
  <si>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</si>
  <si>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</si>
  <si>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</si>
  <si>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</si>
  <si>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</si>
  <si>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</si>
  <si>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</si>
  <si>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</si>
  <si>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</si>
  <si>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</si>
  <si>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</si>
  <si>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</si>
  <si>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</si>
  <si>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</si>
  <si>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</si>
  <si>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</si>
  <si>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</si>
  <si>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</si>
  <si>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</si>
  <si>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</si>
  <si>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</si>
  <si>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</si>
  <si>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</si>
  <si>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</si>
  <si>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</si>
  <si>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</si>
  <si>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</si>
  <si>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</si>
  <si>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</si>
  <si>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</si>
  <si>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</si>
  <si>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</si>
  <si>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</si>
  <si>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</si>
  <si>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</si>
  <si>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</si>
  <si>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</si>
  <si>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</si>
  <si>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</si>
  <si>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</si>
  <si>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</si>
  <si>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</si>
  <si>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</si>
  <si>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</si>
  <si>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</si>
  <si>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</si>
  <si>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</si>
  <si>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</si>
  <si>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</si>
  <si>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</si>
  <si>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</si>
  <si>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</si>
  <si>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</si>
  <si>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</si>
  <si>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</si>
  <si>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</si>
  <si>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</si>
  <si>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</si>
  <si>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</si>
  <si>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</si>
  <si>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</si>
  <si>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</si>
  <si>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</si>
  <si>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</si>
  <si>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</si>
  <si>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</si>
  <si>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</si>
  <si>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</si>
  <si>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</si>
  <si>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</si>
  <si>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</si>
  <si>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</si>
  <si>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</si>
  <si>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</si>
  <si>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</si>
  <si>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</si>
  <si>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</si>
  <si>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</si>
  <si>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</si>
  <si>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</si>
  <si>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</si>
  <si>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</si>
  <si>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</si>
  <si>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</si>
  <si>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</si>
  <si>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</si>
  <si>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</si>
  <si>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</si>
  <si>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</si>
  <si>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</si>
  <si>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</si>
  <si>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</si>
  <si>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</si>
  <si>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</si>
  <si>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</si>
  <si>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</si>
  <si>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</si>
  <si>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</si>
  <si>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</si>
  <si>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</si>
  <si>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</si>
  <si>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</si>
  <si>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</si>
  <si>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</si>
  <si>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</si>
  <si>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</si>
  <si>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</si>
  <si>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</si>
  <si>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</si>
  <si>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</si>
  <si>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</si>
  <si>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</si>
  <si>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</si>
  <si>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</si>
  <si>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</si>
  <si>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</si>
  <si>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</si>
  <si>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</si>
  <si>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</si>
  <si>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</si>
  <si>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</si>
  <si>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</si>
  <si>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</si>
  <si>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</si>
  <si>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</si>
  <si>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</si>
  <si>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</si>
  <si>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</si>
  <si>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</si>
  <si>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</si>
  <si>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</si>
  <si>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</si>
  <si>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</si>
  <si>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</si>
  <si>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</si>
  <si>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</si>
  <si>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</si>
  <si>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</si>
  <si>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</si>
  <si>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</si>
  <si>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</si>
  <si>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</si>
  <si>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</si>
  <si>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</si>
  <si>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</si>
  <si>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</si>
  <si>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</si>
  <si>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</si>
  <si>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</si>
  <si>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</si>
  <si>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</si>
  <si>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</si>
  <si>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</si>
  <si>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</si>
  <si>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</si>
  <si>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</si>
  <si>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</si>
  <si>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</si>
  <si>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</si>
  <si>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</si>
  <si>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</si>
  <si>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</si>
  <si>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</si>
  <si>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</si>
  <si>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</si>
  <si>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</si>
  <si>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</si>
  <si>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</si>
  <si>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</si>
  <si>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</si>
  <si>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</si>
  <si>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</si>
  <si>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</si>
  <si>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</si>
  <si>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</si>
  <si>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</si>
  <si>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</si>
  <si>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</si>
  <si>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</si>
  <si>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</si>
  <si>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</si>
  <si>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</si>
  <si>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</si>
  <si>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</si>
  <si>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</si>
  <si>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</si>
  <si>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</si>
  <si>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</si>
  <si>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</si>
  <si>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</si>
  <si>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</si>
  <si>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</si>
  <si>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</si>
  <si>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</si>
  <si>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</si>
  <si>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</si>
  <si>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</si>
  <si>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</si>
  <si>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</si>
  <si>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</si>
  <si>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</si>
  <si>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</si>
  <si>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</si>
  <si>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</si>
  <si>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</si>
  <si>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</si>
  <si>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</si>
  <si>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</si>
  <si>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</si>
  <si>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</si>
  <si>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</si>
  <si>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</si>
  <si>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</si>
  <si>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</si>
  <si>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</si>
  <si>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</si>
  <si>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</si>
  <si>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</si>
  <si>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</si>
  <si>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</si>
  <si>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</si>
  <si>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</si>
  <si>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</si>
  <si>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</si>
  <si>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</si>
  <si>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</si>
  <si>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</si>
  <si>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</si>
  <si>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</si>
  <si>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</si>
  <si>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</si>
  <si>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</si>
  <si>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</si>
  <si>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</si>
  <si>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</si>
  <si>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</si>
  <si>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</si>
  <si>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</si>
  <si>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</si>
  <si>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</si>
  <si>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</si>
  <si>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</si>
  <si>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</si>
  <si>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</si>
  <si>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</si>
  <si>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</si>
  <si>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</si>
  <si>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</si>
  <si>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</si>
  <si>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</si>
  <si>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</si>
  <si>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</si>
  <si>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</si>
  <si>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</si>
  <si>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</si>
  <si>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</si>
  <si>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</si>
  <si>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</si>
  <si>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</si>
  <si>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</si>
  <si>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</si>
  <si>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</si>
  <si>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</si>
  <si>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</si>
  <si>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</si>
  <si>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</si>
  <si>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</si>
  <si>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</si>
  <si>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</si>
  <si>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</si>
  <si>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</si>
  <si>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</si>
  <si>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</si>
  <si>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</si>
  <si>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</si>
  <si>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</si>
  <si>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</si>
  <si>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</si>
  <si>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</si>
  <si>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</si>
  <si>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</si>
  <si>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</si>
  <si>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</si>
  <si>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</si>
  <si>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</si>
  <si>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</si>
  <si>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</si>
  <si>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</si>
  <si>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</si>
  <si>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</si>
  <si>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</si>
  <si>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</si>
  <si>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</si>
  <si>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</si>
  <si>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</si>
  <si>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</si>
  <si>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</si>
  <si>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</si>
  <si>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</si>
  <si>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</si>
  <si>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</si>
  <si>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</si>
  <si>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</si>
  <si>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</si>
  <si>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</si>
  <si>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</si>
  <si>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</si>
  <si>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</si>
  <si>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</si>
  <si>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</si>
  <si>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</si>
  <si>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</si>
  <si>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</si>
  <si>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</si>
  <si>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</si>
  <si>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</si>
  <si>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</si>
  <si>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</si>
  <si>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</si>
  <si>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</si>
  <si>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</si>
  <si>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</si>
  <si>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</si>
  <si>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</si>
  <si>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</si>
  <si>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</si>
  <si>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</si>
  <si>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</si>
  <si>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</si>
  <si>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</si>
  <si>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</si>
  <si>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</si>
  <si>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</si>
  <si>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</si>
  <si>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</si>
  <si>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</si>
  <si>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</si>
  <si>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</si>
  <si>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</si>
  <si>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</si>
  <si>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</si>
  <si>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</si>
  <si>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</si>
  <si>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</si>
  <si>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</si>
  <si>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</si>
  <si>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</si>
  <si>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</si>
  <si>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</si>
  <si>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</si>
  <si>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</si>
  <si>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</si>
  <si>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</si>
  <si>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</si>
  <si>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</si>
  <si>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</si>
  <si>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</si>
  <si>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</si>
  <si>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</si>
  <si>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</si>
  <si>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</si>
  <si>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</si>
  <si>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</si>
  <si>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</si>
  <si>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</si>
  <si>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</si>
  <si>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</si>
  <si>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</si>
  <si>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</si>
  <si>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</si>
  <si>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</si>
  <si>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</si>
  <si>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</si>
  <si>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</si>
  <si>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</si>
  <si>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</si>
  <si>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</si>
  <si>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</si>
  <si>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</si>
  <si>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</si>
  <si>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</si>
  <si>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</si>
  <si>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</si>
  <si>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</si>
  <si>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</si>
  <si>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</si>
  <si>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</si>
  <si>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</si>
  <si>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</si>
  <si>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</si>
  <si>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</si>
  <si>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</si>
  <si>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</si>
  <si>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</si>
  <si>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</si>
  <si>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</si>
  <si>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</si>
  <si>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</si>
  <si>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</si>
  <si>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</si>
  <si>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</si>
  <si>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</si>
  <si>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</si>
  <si>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</si>
  <si>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</si>
  <si>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</si>
  <si>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</si>
  <si>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</si>
  <si>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</si>
  <si>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</si>
  <si>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</si>
  <si>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</si>
  <si>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</si>
  <si>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</si>
  <si>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</si>
  <si>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</si>
  <si>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</si>
  <si>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</si>
  <si>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</si>
  <si>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</si>
  <si>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</si>
  <si>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</si>
  <si>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</si>
  <si>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</si>
  <si>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</si>
  <si>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</si>
  <si>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</si>
  <si>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</si>
  <si>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</si>
  <si>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</si>
  <si>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</si>
  <si>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</si>
  <si>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</si>
  <si>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</si>
  <si>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</si>
  <si>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</si>
  <si>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</si>
  <si>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</si>
  <si>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</si>
  <si>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</si>
  <si>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</si>
  <si>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</si>
  <si>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</si>
  <si>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</si>
  <si>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</si>
  <si>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</si>
  <si>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</si>
  <si>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</si>
  <si>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</si>
  <si>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</si>
  <si>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</si>
  <si>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</si>
  <si>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</si>
  <si>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</si>
  <si>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</si>
  <si>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</si>
  <si>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</si>
  <si>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</si>
  <si>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</si>
  <si>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</si>
  <si>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</si>
  <si>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</si>
  <si>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</si>
  <si>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</si>
  <si>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</si>
  <si>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</si>
  <si>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</si>
  <si>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</si>
  <si>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</si>
  <si>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</si>
  <si>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</si>
  <si>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</si>
  <si>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</si>
  <si>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</si>
  <si>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</si>
  <si>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</si>
  <si>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</si>
  <si>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</si>
  <si>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</si>
  <si>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</si>
  <si>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</si>
  <si>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</si>
  <si>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</si>
  <si>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</si>
  <si>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</si>
  <si>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</si>
  <si>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</si>
  <si>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</si>
  <si>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</si>
  <si>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</si>
  <si>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</si>
  <si>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</si>
  <si>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</si>
  <si>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</si>
  <si>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</si>
  <si>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</si>
  <si>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</si>
  <si>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</si>
  <si>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</si>
  <si>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</si>
  <si>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</si>
  <si>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</si>
  <si>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</si>
  <si>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</si>
  <si>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</si>
  <si>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</si>
  <si>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</si>
  <si>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</si>
  <si>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</si>
  <si>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</si>
  <si>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</si>
  <si>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</si>
  <si>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</si>
  <si>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</si>
  <si>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</si>
  <si>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</si>
  <si>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</si>
  <si>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</si>
  <si>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</si>
  <si>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</si>
  <si>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</si>
  <si>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</si>
  <si>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</si>
  <si>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</si>
  <si>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</si>
  <si>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</si>
  <si>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</si>
  <si>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</si>
  <si>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</si>
  <si>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</si>
  <si>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</si>
  <si>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</si>
  <si>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</si>
  <si>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</si>
  <si>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</si>
  <si>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</si>
  <si>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</si>
  <si>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</si>
  <si>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</si>
  <si>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</si>
  <si>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</si>
  <si>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</si>
  <si>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</si>
  <si>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</si>
  <si>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</si>
  <si>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</si>
  <si>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</si>
  <si>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</si>
  <si>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</si>
  <si>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</si>
  <si>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</si>
  <si>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</si>
  <si>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</si>
  <si>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</si>
  <si>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</si>
  <si>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</si>
  <si>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</si>
  <si>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</si>
  <si>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</si>
  <si>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</si>
  <si>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</si>
  <si>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</si>
  <si>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</si>
  <si>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</si>
  <si>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</si>
  <si>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</si>
  <si>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</si>
  <si>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</si>
  <si>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</si>
  <si>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</si>
  <si>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</si>
  <si>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</si>
  <si>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</si>
  <si>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</si>
  <si>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</si>
  <si>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</si>
  <si>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</si>
  <si>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</si>
  <si>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</si>
  <si>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</si>
  <si>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</si>
  <si>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</si>
  <si>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</si>
  <si>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</si>
  <si>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</si>
  <si>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</si>
  <si>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</si>
  <si>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</si>
  <si>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</si>
  <si>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</si>
  <si>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</si>
  <si>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</si>
  <si>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</si>
  <si>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</si>
  <si>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</si>
  <si>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</si>
  <si>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</si>
  <si>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</si>
  <si>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</si>
  <si>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</si>
  <si>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</si>
  <si>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</si>
  <si>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</si>
  <si>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</si>
  <si>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</si>
  <si>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</si>
  <si>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</si>
  <si>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</si>
  <si>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</si>
  <si>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</si>
  <si>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</si>
  <si>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</si>
  <si>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</si>
  <si>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</si>
  <si>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</si>
  <si>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</si>
  <si>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</si>
  <si>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</si>
  <si>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</si>
  <si>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</si>
  <si>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</si>
  <si>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</si>
  <si>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</si>
  <si>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</si>
  <si>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</si>
  <si>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</si>
  <si>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</si>
  <si>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</si>
  <si>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</si>
  <si>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</si>
  <si>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</si>
  <si>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</si>
  <si>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</si>
  <si>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</si>
  <si>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</si>
  <si>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</si>
  <si>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</si>
  <si>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</si>
  <si>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</si>
  <si>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</si>
  <si>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</si>
  <si>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</si>
  <si>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</si>
  <si>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</si>
  <si>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</si>
  <si>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</si>
  <si>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</si>
  <si>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</si>
  <si>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</si>
  <si>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</si>
  <si>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</si>
  <si>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</si>
  <si>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</si>
  <si>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</si>
  <si>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</si>
  <si>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</si>
  <si>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</si>
  <si>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</si>
  <si>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</si>
  <si>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</si>
  <si>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</si>
  <si>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</si>
  <si>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</si>
  <si>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</si>
  <si>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</si>
  <si>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</si>
  <si>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</si>
  <si>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</si>
  <si>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</si>
  <si>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</si>
  <si>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</si>
  <si>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</si>
  <si>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</si>
  <si>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</si>
  <si>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</si>
  <si>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</si>
  <si>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</si>
  <si>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</si>
  <si>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</si>
  <si>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</si>
  <si>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</si>
  <si>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</si>
  <si>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</si>
  <si>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</si>
  <si>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</si>
  <si>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</si>
  <si>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</si>
  <si>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</si>
  <si>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</si>
  <si>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</si>
  <si>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</si>
  <si>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</si>
  <si>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</si>
  <si>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</si>
  <si>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</si>
  <si>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</si>
  <si>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</si>
  <si>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</si>
  <si>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</si>
  <si>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</si>
  <si>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</si>
  <si>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</si>
  <si>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</si>
  <si>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</si>
  <si>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</si>
  <si>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</si>
  <si>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</si>
  <si>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</si>
  <si>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</si>
  <si>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</si>
  <si>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</si>
  <si>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</si>
  <si>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</si>
  <si>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</si>
  <si>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</si>
  <si>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</si>
  <si>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</si>
  <si>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</si>
  <si>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</si>
  <si>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</si>
  <si>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</si>
  <si>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</si>
  <si>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</si>
  <si>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</si>
  <si>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</si>
  <si>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</si>
  <si>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</si>
  <si>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</si>
  <si>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</si>
  <si>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</si>
  <si>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</si>
  <si>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</si>
  <si>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</si>
  <si>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</si>
  <si>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</si>
  <si>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</si>
  <si>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</si>
  <si>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</si>
  <si>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</si>
  <si>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</si>
  <si>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</si>
  <si>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</si>
  <si>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</si>
  <si>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</si>
  <si>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</si>
  <si>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</si>
  <si>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</si>
  <si>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</si>
  <si>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</si>
  <si>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</si>
  <si>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</si>
  <si>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</si>
  <si>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</si>
  <si>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</si>
  <si>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</si>
  <si>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</si>
  <si>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</si>
  <si>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</si>
  <si>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</si>
  <si>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</si>
  <si>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</si>
  <si>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</si>
  <si>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</si>
  <si>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</si>
  <si>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</si>
  <si>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</si>
  <si>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</si>
  <si>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</si>
  <si>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</si>
  <si>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</si>
  <si>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</si>
  <si>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</si>
  <si>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</si>
  <si>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</si>
  <si>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</si>
  <si>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</si>
  <si>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</si>
  <si>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</si>
  <si>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</si>
  <si>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</si>
  <si>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</si>
  <si>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</si>
  <si>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</si>
  <si>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</si>
  <si>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</si>
  <si>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</si>
  <si>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</si>
  <si>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</si>
  <si>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</si>
  <si>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</si>
  <si>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</si>
  <si>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</si>
  <si>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</si>
  <si>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</si>
  <si>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</si>
  <si>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</si>
  <si>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</si>
  <si>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</si>
  <si>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</si>
  <si>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</si>
  <si>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</si>
  <si>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</si>
  <si>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</si>
  <si>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</si>
  <si>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</si>
  <si>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</si>
  <si>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</si>
  <si>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</si>
  <si>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</si>
  <si>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</si>
  <si>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</si>
  <si>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</si>
  <si>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</si>
  <si>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</si>
  <si>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</si>
  <si>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</si>
  <si>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</si>
  <si>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</si>
  <si>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</si>
  <si>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</si>
  <si>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</si>
  <si>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</si>
  <si>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</si>
  <si>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</si>
  <si>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</si>
  <si>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</si>
  <si>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</si>
  <si>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</si>
  <si>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</si>
  <si>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</si>
  <si>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</si>
  <si>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</si>
  <si>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</si>
  <si>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</si>
  <si>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</si>
  <si>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</si>
  <si>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</si>
  <si>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</si>
  <si>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</si>
  <si>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</si>
  <si>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</si>
  <si>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</si>
  <si>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</si>
  <si>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</si>
  <si>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</si>
  <si>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</si>
  <si>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</si>
  <si>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</si>
  <si>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</si>
  <si>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</si>
  <si>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</si>
  <si>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</si>
  <si>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</si>
  <si>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</si>
  <si>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</si>
  <si>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</si>
  <si>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</si>
  <si>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</si>
  <si>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</si>
  <si>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</si>
  <si>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</si>
  <si>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</si>
  <si>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</si>
  <si>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</si>
  <si>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</si>
  <si>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</si>
  <si>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</si>
  <si>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</si>
  <si>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</si>
  <si>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</si>
  <si>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</si>
  <si>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</si>
  <si>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</si>
  <si>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</si>
  <si>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</si>
  <si>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</si>
  <si>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</si>
  <si>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</si>
  <si>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</si>
  <si>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</si>
  <si>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</si>
  <si>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</si>
  <si>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</si>
  <si>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</si>
  <si>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</si>
  <si>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</si>
  <si>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</si>
  <si>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</si>
  <si>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</si>
  <si>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</si>
  <si>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</si>
  <si>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</si>
  <si>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</si>
  <si>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</si>
  <si>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</si>
  <si>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</si>
  <si>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</si>
  <si>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</si>
  <si>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</si>
  <si>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</si>
  <si>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</si>
  <si>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</si>
  <si>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</si>
  <si>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</si>
  <si>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</si>
  <si>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</si>
  <si>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</si>
  <si>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</si>
  <si>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</si>
  <si>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</si>
  <si>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</si>
  <si>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</si>
  <si>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</si>
  <si>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</si>
  <si>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</si>
  <si>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</si>
  <si>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</si>
  <si>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</si>
  <si>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</si>
  <si>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</si>
  <si>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</si>
  <si>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</si>
  <si>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</si>
  <si>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</si>
  <si>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</si>
  <si>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</si>
  <si>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</si>
  <si>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</si>
  <si>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</si>
  <si>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</si>
  <si>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</si>
  <si>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</si>
  <si>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</si>
  <si>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</si>
  <si>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</si>
  <si>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</si>
  <si>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</si>
  <si>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</si>
  <si>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</si>
  <si>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</si>
  <si>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</si>
  <si>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</si>
  <si>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</si>
  <si>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</si>
  <si>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</si>
  <si>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</si>
  <si>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</si>
  <si>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</si>
  <si>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</si>
  <si>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</si>
  <si>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</si>
  <si>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</si>
  <si>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</si>
  <si>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</si>
  <si>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</si>
  <si>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</si>
  <si>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</si>
  <si>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</si>
  <si>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</si>
  <si>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</si>
  <si>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</si>
  <si>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</si>
  <si>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</si>
  <si>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</si>
  <si>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</si>
  <si>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</si>
  <si>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</si>
  <si>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</si>
  <si>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</si>
  <si>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</si>
  <si>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</si>
  <si>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</si>
  <si>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</si>
  <si>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</si>
  <si>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</si>
  <si>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</si>
  <si>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</si>
  <si>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</si>
  <si>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</si>
  <si>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</si>
  <si>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</si>
  <si>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</si>
  <si>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</si>
  <si>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</si>
  <si>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</si>
  <si>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</si>
  <si>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</si>
  <si>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</si>
  <si>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</si>
  <si>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</si>
  <si>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</si>
  <si>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</si>
  <si>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</si>
  <si>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</si>
  <si>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</si>
  <si>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</si>
  <si>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</si>
  <si>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</si>
  <si>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</si>
  <si>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</si>
  <si>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</si>
  <si>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</si>
  <si>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</si>
  <si>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</si>
  <si>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</si>
  <si>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</si>
  <si>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</si>
  <si>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</si>
  <si>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</si>
  <si>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</si>
  <si>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</si>
  <si>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</si>
  <si>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</si>
  <si>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</si>
  <si>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</si>
  <si>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</si>
  <si>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</si>
  <si>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</si>
  <si>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</si>
  <si>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</si>
  <si>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</si>
  <si>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</si>
  <si>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</si>
  <si>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</si>
  <si>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</si>
  <si>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</si>
  <si>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</si>
  <si>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</si>
  <si>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</si>
  <si>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</si>
  <si>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</si>
  <si>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</si>
  <si>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</si>
  <si>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</si>
  <si>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</si>
  <si>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</si>
  <si>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</si>
  <si>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</si>
  <si>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</si>
  <si>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</si>
  <si>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</si>
  <si>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</si>
  <si>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</si>
  <si>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</si>
  <si>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</si>
  <si>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</si>
  <si>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</si>
  <si>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</si>
  <si>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</si>
  <si>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</si>
  <si>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</si>
  <si>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</si>
  <si>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</si>
  <si>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</si>
  <si>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</si>
  <si>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</si>
  <si>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</si>
  <si>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</si>
  <si>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</si>
  <si>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</si>
  <si>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</si>
  <si>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</si>
  <si>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</si>
  <si>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</si>
  <si>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</si>
  <si>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</si>
  <si>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</si>
  <si>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</si>
  <si>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</si>
  <si>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</si>
  <si>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</si>
  <si>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</si>
  <si>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</si>
  <si>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</si>
  <si>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</si>
  <si>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</si>
  <si>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</si>
  <si>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</si>
  <si>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</si>
  <si>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</si>
  <si>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</si>
  <si>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</si>
  <si>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</si>
  <si>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</si>
  <si>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</si>
  <si>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</si>
  <si>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</si>
  <si>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</si>
  <si>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</si>
  <si>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</si>
  <si>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</si>
  <si>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</si>
  <si>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</si>
  <si>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</si>
  <si>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</si>
  <si>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</si>
  <si>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</si>
  <si>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</si>
  <si>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</si>
  <si>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</si>
  <si>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</si>
  <si>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</si>
  <si>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</si>
  <si>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</si>
  <si>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</si>
  <si>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</si>
  <si>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</si>
  <si>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</si>
  <si>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</si>
  <si>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</si>
  <si>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</si>
  <si>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</si>
  <si>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</si>
  <si>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</si>
  <si>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</si>
  <si>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</si>
  <si>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</si>
  <si>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</si>
  <si>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</si>
  <si>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</si>
  <si>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</si>
  <si>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</si>
  <si>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</si>
  <si>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</si>
  <si>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</si>
  <si>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</si>
  <si>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</si>
  <si>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</si>
  <si>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</si>
  <si>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</si>
  <si>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</si>
  <si>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</si>
  <si>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</si>
  <si>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</si>
  <si>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</si>
  <si>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</si>
  <si>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</si>
  <si>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</si>
  <si>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</si>
  <si>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</si>
  <si>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</si>
  <si>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</si>
  <si>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</si>
  <si>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</si>
  <si>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</si>
  <si>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</si>
  <si>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</si>
  <si>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</si>
  <si>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</si>
  <si>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</si>
  <si>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</si>
  <si>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</si>
  <si>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</si>
  <si>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</si>
  <si>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</si>
  <si>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</si>
  <si>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</si>
  <si>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</si>
  <si>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</si>
  <si>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</si>
  <si>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</si>
  <si>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</si>
  <si>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</si>
  <si>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</si>
  <si>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</si>
  <si>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</si>
  <si>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</si>
  <si>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</si>
  <si>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</si>
  <si>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</si>
  <si>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</si>
  <si>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</si>
  <si>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</si>
  <si>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</si>
  <si>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</si>
  <si>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</si>
  <si>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</si>
  <si>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</si>
  <si>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</si>
  <si>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</si>
  <si>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</si>
  <si>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</si>
  <si>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</si>
  <si>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</si>
  <si>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</si>
  <si>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</si>
  <si>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</si>
  <si>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</si>
  <si>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</si>
  <si>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</si>
  <si>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</si>
  <si>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</si>
  <si>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</si>
  <si>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</si>
  <si>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</si>
  <si>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</si>
  <si>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</si>
  <si>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</si>
  <si>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</si>
  <si>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</si>
  <si>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</si>
  <si>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</si>
  <si>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</si>
  <si>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</si>
  <si>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</si>
  <si>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</si>
  <si>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</si>
  <si>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</si>
  <si>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</si>
  <si>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</si>
  <si>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</si>
  <si>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</si>
  <si>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</si>
  <si>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</si>
  <si>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</si>
  <si>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</si>
  <si>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</si>
  <si>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</si>
  <si>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</si>
  <si>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</si>
  <si>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</si>
  <si>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</si>
  <si>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</si>
  <si>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</si>
  <si>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</si>
  <si>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</si>
  <si>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</si>
  <si>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</si>
  <si>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</si>
  <si>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</si>
  <si>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</si>
  <si>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</si>
  <si>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</si>
  <si>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</si>
  <si>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</si>
  <si>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</si>
  <si>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</si>
  <si>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</si>
  <si>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</si>
  <si>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</si>
  <si>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</si>
  <si>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</si>
  <si>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</si>
  <si>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</si>
  <si>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</si>
  <si>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</si>
  <si>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</si>
  <si>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</si>
  <si>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</si>
  <si>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</si>
  <si>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</si>
  <si>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</si>
  <si>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</si>
  <si>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</si>
  <si>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</si>
  <si>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</si>
  <si>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</si>
  <si>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</si>
  <si>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</si>
  <si>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</si>
  <si>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</si>
  <si>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</si>
  <si>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</si>
  <si>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</si>
  <si>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</si>
  <si>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</si>
  <si>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</si>
  <si>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</si>
  <si>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</si>
  <si>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</si>
  <si>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</si>
  <si>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</si>
  <si>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</si>
  <si>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</si>
  <si>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</si>
  <si>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</si>
  <si>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</si>
  <si>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</si>
  <si>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</si>
  <si>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</si>
  <si>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</si>
  <si>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</si>
  <si>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</si>
  <si>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</si>
  <si>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</si>
  <si>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</si>
  <si>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</si>
  <si>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</si>
  <si>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</si>
  <si>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</si>
  <si>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</si>
  <si>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</si>
  <si>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</si>
  <si>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</si>
  <si>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</si>
  <si>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</si>
  <si>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</si>
  <si>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</si>
  <si>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</si>
  <si>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</si>
  <si>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</si>
  <si>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</si>
  <si>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</si>
  <si>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</si>
  <si>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</si>
  <si>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</si>
  <si>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</si>
  <si>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</si>
  <si>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</si>
  <si>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</si>
  <si>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</si>
  <si>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</si>
  <si>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</si>
  <si>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</si>
  <si>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</si>
  <si>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</si>
  <si>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</si>
  <si>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</si>
  <si>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</si>
  <si>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</si>
  <si>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</si>
  <si>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</si>
  <si>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</si>
  <si>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</si>
  <si>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</si>
  <si>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</si>
  <si>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</si>
  <si>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</si>
  <si>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</si>
  <si>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</si>
  <si>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</si>
  <si>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</si>
  <si>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</si>
  <si>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</si>
  <si>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</si>
  <si>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</si>
  <si>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</si>
  <si>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</si>
  <si>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</si>
  <si>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</si>
  <si>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</si>
  <si>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</si>
  <si>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</si>
  <si>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</si>
  <si>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</si>
  <si>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</si>
  <si>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</si>
  <si>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</si>
  <si>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</si>
  <si>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</si>
  <si>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</si>
  <si>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</si>
  <si>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</si>
  <si>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</si>
  <si>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</si>
  <si>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</si>
  <si>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</si>
  <si>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</si>
  <si>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</si>
  <si>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</si>
  <si>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</si>
  <si>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</si>
  <si>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</si>
  <si>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</si>
  <si>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</si>
  <si>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</si>
  <si>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</si>
  <si>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</si>
  <si>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</si>
  <si>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</si>
  <si>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</si>
  <si>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</si>
  <si>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</si>
  <si>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</si>
  <si>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</si>
  <si>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</si>
  <si>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</si>
  <si>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</si>
  <si>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</si>
  <si>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</si>
  <si>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</si>
  <si>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</si>
  <si>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</si>
  <si>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</si>
  <si>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</si>
  <si>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</si>
  <si>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</si>
  <si>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</si>
  <si>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</si>
  <si>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</si>
  <si>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</si>
  <si>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</si>
  <si>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</si>
  <si>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</si>
  <si>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</si>
  <si>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</si>
  <si>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</si>
  <si>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</si>
  <si>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</si>
  <si>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</si>
  <si>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</si>
  <si>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</si>
  <si>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</si>
  <si>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</si>
  <si>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</si>
  <si>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</si>
  <si>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</si>
  <si>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</si>
  <si>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</si>
  <si>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</si>
  <si>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</si>
  <si>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</si>
  <si>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</si>
  <si>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</si>
  <si>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</si>
  <si>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</si>
  <si>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</si>
  <si>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</si>
  <si>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</si>
  <si>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</si>
  <si>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</si>
  <si>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</si>
  <si>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</si>
  <si>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</si>
  <si>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</si>
  <si>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</si>
  <si>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</si>
  <si>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</si>
  <si>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</si>
  <si>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</si>
  <si>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</si>
  <si>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</si>
  <si>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</si>
  <si>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</si>
  <si>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</si>
  <si>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</si>
  <si>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</si>
  <si>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</si>
  <si>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</si>
  <si>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</si>
  <si>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</si>
  <si>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</si>
  <si>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</si>
  <si>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</si>
  <si>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</si>
  <si>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</si>
  <si>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</si>
  <si>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</si>
  <si>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</si>
  <si>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</si>
  <si>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</si>
  <si>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</si>
  <si>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</si>
  <si>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</si>
  <si>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</si>
  <si>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</si>
  <si>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</si>
  <si>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</si>
  <si>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</si>
  <si>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</si>
  <si>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</si>
  <si>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</si>
  <si>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</si>
  <si>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</si>
  <si>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</si>
  <si>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</si>
  <si>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</si>
  <si>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</si>
  <si>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</si>
  <si>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</si>
  <si>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</si>
  <si>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</si>
  <si>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</si>
  <si>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</si>
  <si>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</si>
  <si>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</si>
  <si>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</si>
  <si>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</si>
  <si>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</si>
  <si>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</si>
  <si>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</si>
  <si>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</si>
  <si>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</si>
  <si>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</si>
  <si>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</si>
  <si>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</si>
  <si>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</si>
  <si>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</si>
  <si>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</si>
  <si>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</si>
  <si>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</si>
  <si>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</si>
  <si>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</si>
  <si>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</si>
  <si>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</si>
  <si>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</si>
  <si>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</si>
  <si>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</si>
  <si>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</si>
  <si>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</si>
  <si>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</si>
  <si>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</si>
  <si>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</si>
  <si>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</si>
  <si>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</si>
  <si>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</si>
  <si>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</si>
  <si>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</si>
  <si>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</si>
  <si>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</si>
  <si>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</si>
  <si>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</si>
  <si>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</si>
  <si>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</si>
  <si>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</si>
  <si>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</si>
  <si>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</si>
  <si>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</si>
  <si>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</si>
  <si>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</si>
  <si>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</si>
  <si>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</si>
  <si>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</si>
  <si>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</si>
  <si>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</si>
  <si>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</si>
  <si>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</si>
  <si>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</si>
  <si>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</si>
  <si>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</si>
  <si>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</si>
  <si>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</si>
  <si>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</si>
  <si>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</si>
  <si>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</si>
  <si>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</si>
  <si>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</si>
  <si>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</si>
  <si>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</si>
  <si>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</si>
  <si>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</si>
  <si>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</si>
  <si>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</si>
  <si>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</si>
  <si>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</si>
  <si>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</si>
  <si>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</si>
  <si>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</si>
  <si>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</si>
  <si>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</si>
  <si>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</si>
  <si>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</si>
  <si>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</si>
  <si>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</si>
  <si>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</si>
  <si>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</si>
  <si>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</si>
  <si>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</si>
  <si>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</si>
  <si>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</si>
  <si>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</si>
  <si>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</si>
  <si>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</si>
  <si>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</si>
  <si>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</si>
  <si>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</si>
  <si>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</si>
  <si>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</si>
  <si>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</si>
  <si>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</si>
  <si>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</si>
  <si>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</si>
  <si>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</si>
  <si>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</si>
  <si>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</si>
  <si>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</si>
  <si>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</si>
  <si>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</si>
  <si>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</si>
  <si>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</si>
  <si>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</si>
  <si>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</si>
  <si>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</si>
  <si>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</si>
  <si>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</si>
  <si>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</si>
  <si>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</si>
  <si>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</si>
  <si>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</si>
  <si>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</si>
  <si>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</si>
  <si>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</si>
  <si>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</si>
  <si>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</si>
  <si>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</si>
  <si>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</si>
  <si>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</si>
  <si>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</si>
  <si>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</si>
  <si>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</si>
  <si>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</si>
  <si>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</si>
  <si>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</si>
  <si>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</si>
  <si>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</si>
  <si>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</si>
  <si>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</si>
  <si>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</si>
  <si>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</si>
  <si>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</si>
  <si>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</si>
  <si>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</si>
  <si>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</si>
  <si>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</si>
  <si>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</si>
  <si>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</si>
  <si>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</si>
  <si>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</si>
  <si>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</si>
  <si>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</si>
  <si>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</si>
  <si>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</si>
  <si>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</si>
  <si>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</si>
  <si>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</si>
  <si>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</si>
  <si>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</si>
  <si>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</si>
  <si>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</si>
  <si>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</si>
  <si>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</si>
  <si>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</si>
  <si>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</si>
  <si>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</si>
  <si>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</si>
  <si>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</si>
  <si>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</si>
  <si>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</si>
  <si>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</si>
  <si>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</si>
  <si>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</si>
  <si>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</si>
  <si>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</si>
  <si>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</si>
  <si>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</si>
  <si>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</si>
  <si>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</si>
  <si>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</si>
  <si>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</si>
  <si>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</si>
  <si>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</si>
  <si>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</si>
  <si>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</si>
  <si>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</si>
  <si>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</si>
  <si>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</si>
  <si>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</si>
  <si>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</si>
  <si>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</si>
  <si>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</si>
  <si>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</si>
  <si>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</si>
  <si>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</si>
  <si>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</si>
  <si>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</si>
  <si>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</si>
  <si>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</si>
  <si>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</si>
  <si>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</si>
  <si>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</si>
  <si>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</si>
  <si>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</si>
  <si>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</si>
  <si>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</si>
  <si>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</si>
  <si>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</si>
  <si>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</si>
  <si>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</si>
  <si>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</si>
  <si>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</si>
  <si>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</si>
  <si>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</si>
  <si>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</si>
  <si>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</si>
  <si>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</si>
  <si>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</si>
  <si>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</si>
  <si>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</si>
  <si>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</si>
  <si>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</si>
  <si>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</si>
  <si>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</si>
  <si>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</si>
  <si>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</si>
  <si>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</si>
  <si>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</si>
  <si>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</si>
  <si>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</si>
  <si>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</si>
  <si>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</si>
  <si>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</si>
  <si>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</si>
  <si>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</si>
  <si>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</si>
  <si>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</si>
  <si>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</si>
  <si>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</si>
  <si>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</si>
  <si>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</si>
  <si>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</si>
  <si>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</si>
  <si>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</si>
  <si>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</si>
  <si>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</si>
  <si>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</si>
  <si>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</si>
  <si>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</si>
  <si>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</si>
  <si>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</si>
  <si>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</si>
  <si>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</si>
  <si>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</si>
  <si>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</si>
  <si>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</si>
  <si>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</si>
  <si>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</si>
  <si>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</si>
  <si>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</si>
  <si>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</si>
  <si>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</si>
  <si>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</si>
  <si>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</si>
  <si>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</si>
  <si>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</si>
  <si>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</si>
  <si>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</si>
  <si>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</si>
  <si>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</si>
  <si>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</si>
  <si>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</si>
  <si>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</si>
  <si>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</si>
  <si>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</si>
  <si>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</si>
  <si>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</si>
  <si>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</si>
  <si>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</si>
  <si>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</si>
  <si>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</si>
  <si>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</si>
  <si>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</si>
  <si>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</si>
  <si>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</si>
  <si>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</si>
  <si>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</si>
  <si>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</si>
  <si>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</si>
  <si>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</si>
  <si>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</si>
  <si>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</si>
  <si>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</si>
  <si>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</si>
  <si>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</si>
  <si>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</si>
  <si>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</si>
  <si>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</si>
  <si>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</si>
  <si>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</si>
  <si>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</si>
  <si>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</si>
  <si>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</si>
  <si>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</si>
  <si>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</si>
  <si>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</si>
  <si>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</si>
  <si>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</si>
  <si>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</si>
  <si>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</si>
  <si>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</si>
  <si>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</si>
  <si>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</si>
  <si>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</si>
  <si>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</si>
  <si>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</si>
  <si>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</si>
  <si>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</si>
  <si>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</si>
  <si>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</si>
  <si>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</si>
  <si>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</si>
  <si>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</si>
  <si>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</si>
  <si>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</si>
  <si>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</si>
  <si>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</si>
  <si>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</si>
  <si>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</si>
  <si>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</si>
  <si>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</si>
  <si>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</si>
  <si>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</si>
  <si>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</si>
  <si>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</si>
  <si>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</si>
  <si>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</si>
  <si>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</si>
  <si>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</si>
  <si>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</si>
  <si>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</si>
  <si>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</si>
  <si>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</si>
  <si>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</si>
  <si>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</si>
  <si>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</si>
  <si>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</si>
  <si>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</si>
  <si>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</si>
  <si>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</si>
  <si>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</si>
  <si>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</si>
  <si>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</si>
  <si>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</si>
  <si>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</si>
  <si>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</si>
  <si>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</si>
  <si>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</si>
  <si>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</si>
  <si>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</si>
  <si>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</si>
  <si>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</si>
  <si>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</si>
  <si>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</si>
  <si>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</si>
  <si>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</si>
  <si>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</si>
  <si>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</si>
  <si>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</si>
  <si>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</si>
  <si>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</si>
  <si>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</si>
  <si>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</si>
  <si>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</si>
  <si>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</si>
  <si>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</si>
  <si>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</si>
  <si>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</si>
  <si>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</si>
  <si>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</si>
  <si>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</si>
  <si>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</si>
  <si>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</si>
  <si>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</si>
  <si>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</si>
  <si>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</si>
  <si>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</si>
  <si>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</si>
  <si>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</si>
  <si>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</si>
  <si>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</si>
  <si>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</si>
  <si>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</si>
  <si>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</si>
  <si>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</si>
  <si>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</si>
  <si>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</si>
  <si>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</si>
  <si>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</si>
  <si>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</si>
  <si>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</si>
  <si>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</si>
  <si>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</si>
  <si>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</si>
  <si>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</si>
  <si>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</si>
  <si>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</si>
  <si>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</si>
  <si>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</si>
  <si>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</si>
  <si>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</si>
  <si>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</si>
  <si>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</si>
  <si>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</si>
  <si>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</si>
  <si>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</si>
  <si>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</si>
  <si>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</si>
  <si>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</si>
  <si>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</si>
  <si>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</si>
  <si>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</si>
  <si>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</si>
  <si>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</si>
  <si>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</si>
  <si>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</si>
  <si>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</si>
  <si>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</si>
  <si>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</si>
  <si>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</si>
  <si>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</si>
  <si>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</si>
  <si>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</si>
  <si>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</si>
  <si>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</si>
  <si>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</si>
  <si>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</si>
  <si>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</si>
  <si>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</si>
  <si>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</si>
  <si>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</si>
  <si>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</si>
  <si>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</si>
  <si>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</si>
  <si>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</si>
  <si>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</si>
  <si>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</si>
  <si>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</si>
  <si>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</si>
  <si>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</si>
  <si>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</si>
  <si>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</si>
  <si>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</si>
  <si>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</si>
  <si>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</si>
  <si>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</si>
  <si>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</si>
  <si>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</si>
  <si>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</si>
  <si>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</si>
  <si>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</si>
  <si>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</si>
  <si>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</si>
  <si>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</si>
  <si>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</si>
  <si>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</si>
  <si>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</si>
  <si>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</si>
  <si>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</si>
  <si>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</si>
  <si>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</si>
  <si>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</si>
  <si>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</si>
  <si>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</si>
  <si>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</si>
  <si>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</si>
  <si>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</si>
  <si>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</si>
  <si>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</si>
  <si>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</si>
  <si>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</si>
  <si>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</si>
  <si>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</si>
  <si>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</si>
  <si>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</si>
  <si>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</si>
  <si>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</si>
  <si>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</si>
  <si>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</si>
  <si>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</si>
  <si>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</si>
  <si>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</si>
  <si>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</si>
  <si>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</si>
  <si>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</si>
  <si>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</si>
  <si>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</si>
  <si>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</si>
  <si>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</si>
  <si>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</si>
  <si>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</si>
  <si>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</si>
  <si>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</si>
  <si>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</si>
  <si>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</si>
  <si>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</si>
  <si>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</si>
  <si>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</si>
  <si>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</si>
  <si>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</si>
  <si>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</si>
  <si>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</si>
  <si>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</si>
  <si>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</si>
  <si>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</si>
  <si>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</si>
  <si>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</si>
  <si>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</si>
  <si>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</si>
  <si>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</si>
  <si>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</si>
  <si>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</si>
  <si>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</si>
  <si>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</si>
  <si>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</si>
  <si>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</si>
  <si>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</si>
  <si>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</si>
  <si>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</si>
  <si>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</si>
  <si>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</si>
  <si>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</si>
  <si>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</si>
  <si>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</si>
  <si>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</si>
  <si>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</si>
  <si>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</si>
  <si>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</si>
  <si>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</si>
  <si>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</si>
  <si>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</si>
  <si>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</si>
  <si>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</si>
  <si>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</si>
  <si>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</si>
  <si>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</si>
  <si>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</si>
  <si>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</si>
  <si>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</si>
  <si>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</si>
  <si>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</si>
  <si>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</si>
  <si>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</si>
  <si>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</si>
  <si>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</si>
  <si>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</si>
  <si>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</si>
  <si>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</si>
  <si>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</si>
  <si>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</si>
  <si>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</si>
  <si>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</si>
  <si>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</si>
  <si>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</si>
  <si>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</si>
  <si>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</si>
  <si>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</si>
  <si>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</si>
  <si>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</si>
  <si>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</si>
  <si>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</si>
  <si>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</si>
  <si>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</si>
  <si>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</si>
  <si>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</si>
  <si>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</si>
  <si>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</si>
  <si>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</si>
  <si>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</si>
  <si>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</si>
  <si>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</si>
  <si>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</si>
  <si>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</si>
  <si>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</si>
  <si>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</si>
  <si>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</si>
  <si>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</si>
  <si>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</si>
  <si>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</si>
  <si>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</si>
  <si>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</si>
  <si>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</si>
  <si>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</si>
  <si>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</si>
  <si>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</si>
  <si>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</si>
  <si>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</si>
  <si>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</si>
  <si>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</si>
  <si>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</si>
  <si>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</si>
  <si>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</si>
  <si>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</si>
  <si>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</si>
  <si>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</si>
  <si>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</si>
  <si>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</si>
  <si>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</si>
  <si>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</si>
  <si>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</si>
  <si>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</si>
  <si>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</si>
  <si>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</si>
  <si>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</si>
  <si>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</si>
  <si>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</si>
  <si>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</si>
  <si>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</si>
  <si>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</si>
  <si>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</si>
  <si>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</si>
  <si>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</si>
  <si>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</si>
  <si>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</si>
  <si>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</si>
  <si>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</si>
  <si>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</si>
  <si>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</si>
  <si>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</si>
  <si>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</si>
  <si>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</si>
  <si>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</si>
  <si>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</si>
  <si>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</si>
  <si>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</si>
  <si>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</si>
  <si>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</si>
  <si>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</si>
  <si>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</si>
  <si>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</si>
  <si>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</si>
  <si>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</si>
  <si>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</si>
  <si>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</si>
  <si>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</si>
  <si>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</si>
  <si>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</si>
  <si>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</si>
  <si>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</si>
  <si>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</si>
  <si>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</si>
  <si>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</si>
  <si>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</si>
  <si>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</si>
  <si>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</si>
  <si>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</si>
  <si>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</si>
  <si>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</si>
  <si>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</si>
  <si>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</si>
  <si>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</si>
  <si>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</si>
  <si>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</si>
  <si>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</si>
  <si>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</si>
  <si>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</si>
  <si>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</si>
  <si>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</si>
  <si>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</si>
  <si>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</si>
  <si>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</si>
  <si>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</si>
  <si>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</si>
  <si>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</si>
  <si>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</si>
  <si>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</si>
  <si>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</si>
  <si>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</si>
  <si>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</si>
  <si>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</si>
  <si>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</si>
  <si>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</si>
  <si>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</si>
  <si>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</si>
  <si>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</si>
  <si>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</si>
  <si>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</si>
  <si>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</si>
  <si>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</si>
  <si>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</si>
  <si>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</si>
  <si>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</si>
  <si>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</si>
  <si>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</si>
  <si>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</si>
  <si>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</si>
  <si>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</si>
  <si>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</si>
  <si>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</si>
  <si>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</si>
  <si>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</si>
  <si>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</si>
  <si>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</si>
  <si>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</si>
  <si>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</si>
  <si>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</si>
  <si>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</si>
  <si>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</si>
  <si>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</si>
  <si>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</si>
  <si>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</si>
  <si>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</si>
  <si>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</si>
  <si>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</si>
  <si>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</si>
  <si>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</si>
  <si>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</si>
  <si>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</si>
  <si>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</si>
  <si>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</si>
  <si>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</si>
  <si>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</si>
  <si>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</si>
  <si>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</si>
  <si>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</si>
  <si>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</si>
  <si>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</si>
  <si>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</si>
  <si>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</si>
  <si>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</si>
  <si>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</si>
  <si>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</si>
  <si>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</si>
  <si>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</si>
  <si>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</si>
  <si>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</si>
  <si>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</si>
  <si>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</si>
  <si>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</si>
  <si>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</si>
  <si>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</si>
  <si>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</si>
  <si>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</si>
  <si>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</si>
  <si>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</si>
  <si>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</si>
  <si>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</si>
  <si>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</si>
  <si>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</si>
  <si>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</si>
  <si>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</si>
  <si>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</si>
  <si>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</si>
  <si>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</si>
  <si>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</si>
  <si>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</si>
  <si>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</si>
  <si>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</si>
  <si>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</si>
  <si>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</si>
  <si>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</si>
  <si>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</si>
  <si>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</si>
  <si>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</si>
  <si>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</si>
  <si>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</si>
  <si>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</si>
  <si>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</si>
  <si>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</si>
  <si>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</si>
  <si>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</si>
  <si>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</si>
  <si>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</si>
  <si>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</si>
  <si>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</si>
  <si>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</si>
  <si>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</si>
  <si>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</si>
  <si>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</si>
  <si>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</si>
  <si>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</si>
  <si>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</si>
  <si>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</si>
  <si>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</si>
  <si>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</si>
  <si>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</si>
  <si>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</si>
  <si>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</si>
  <si>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</si>
  <si>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</si>
  <si>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</si>
  <si>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</si>
  <si>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</si>
  <si>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</si>
  <si>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</si>
  <si>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</si>
  <si>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</si>
  <si>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</si>
  <si>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</si>
  <si>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</si>
  <si>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</si>
  <si>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</si>
  <si>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</si>
  <si>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</si>
  <si>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</si>
  <si>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</si>
  <si>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</si>
  <si>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</si>
  <si>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</si>
  <si>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</si>
  <si>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</si>
  <si>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</si>
  <si>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</si>
  <si>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</si>
  <si>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</si>
  <si>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</si>
  <si>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</si>
  <si>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</si>
  <si>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</si>
  <si>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</si>
  <si>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</si>
  <si>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</si>
  <si>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</si>
  <si>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</si>
  <si>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</si>
  <si>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</si>
  <si>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</si>
  <si>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</si>
  <si>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</si>
  <si>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</si>
  <si>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</si>
  <si>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</si>
  <si>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</si>
  <si>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</si>
  <si>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</si>
  <si>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</si>
  <si>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</si>
  <si>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</si>
  <si>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</si>
  <si>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</si>
  <si>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</si>
  <si>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</si>
  <si>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</si>
  <si>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</si>
  <si>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</si>
  <si>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</si>
  <si>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</si>
  <si>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</si>
  <si>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</si>
  <si>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</si>
  <si>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</si>
  <si>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</si>
  <si>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</si>
  <si>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</si>
  <si>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</si>
  <si>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</si>
  <si>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</si>
  <si>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</si>
  <si>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</si>
  <si>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</si>
  <si>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</si>
  <si>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</si>
  <si>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</si>
  <si>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</si>
  <si>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</si>
  <si>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</si>
  <si>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</si>
  <si>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</si>
  <si>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</si>
  <si>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</si>
  <si>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</si>
  <si>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</si>
  <si>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</si>
  <si>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</si>
  <si>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</si>
  <si>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</si>
  <si>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</si>
  <si>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</si>
  <si>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</si>
  <si>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</si>
  <si>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</si>
  <si>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</si>
  <si>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</si>
  <si>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</si>
  <si>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</si>
  <si>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</si>
  <si>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</si>
  <si>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</si>
  <si>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</si>
  <si>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</si>
  <si>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</si>
  <si>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</si>
  <si>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</si>
  <si>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</si>
  <si>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</si>
  <si>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</si>
  <si>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</si>
  <si>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</si>
  <si>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</si>
  <si>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</si>
  <si>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</si>
  <si>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</si>
  <si>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</si>
  <si>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</si>
  <si>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</si>
  <si>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</si>
  <si>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</si>
  <si>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</si>
  <si>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</si>
  <si>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</si>
  <si>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</si>
  <si>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</si>
  <si>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</si>
  <si>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</si>
  <si>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</si>
  <si>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</si>
  <si>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</si>
  <si>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</si>
  <si>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</si>
  <si>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</si>
  <si>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</si>
  <si>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</si>
  <si>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</si>
  <si>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</si>
  <si>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</si>
  <si>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</si>
  <si>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</si>
  <si>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</si>
  <si>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</si>
  <si>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</si>
  <si>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</si>
  <si>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</si>
  <si>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</si>
  <si>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</si>
  <si>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</si>
  <si>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</si>
  <si>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</si>
  <si>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</si>
  <si>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</si>
  <si>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</si>
  <si>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</si>
  <si>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</si>
  <si>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</si>
  <si>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</si>
  <si>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</si>
  <si>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</si>
  <si>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</si>
  <si>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</si>
  <si>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</si>
  <si>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</si>
  <si>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</si>
  <si>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</si>
  <si>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</si>
  <si>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</si>
  <si>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</si>
  <si>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</si>
  <si>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</si>
  <si>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</si>
  <si>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</si>
  <si>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</si>
  <si>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</si>
  <si>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</si>
  <si>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</si>
  <si>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</si>
  <si>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</si>
  <si>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</si>
  <si>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</si>
  <si>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</si>
  <si>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</si>
  <si>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</si>
  <si>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</si>
  <si>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</si>
  <si>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</si>
  <si>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</si>
  <si>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</si>
  <si>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</si>
  <si>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</si>
  <si>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</si>
  <si>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</si>
  <si>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</si>
  <si>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</si>
  <si>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</si>
  <si>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</si>
  <si>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</si>
  <si>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</si>
  <si>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</si>
  <si>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</si>
  <si>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</si>
  <si>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</si>
  <si>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</si>
  <si>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</si>
  <si>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</si>
  <si>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</si>
  <si>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</si>
  <si>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</si>
  <si>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</si>
  <si>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</si>
  <si>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</si>
  <si>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</si>
  <si>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</si>
  <si>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</si>
  <si>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</si>
  <si>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</si>
  <si>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</si>
  <si>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</si>
  <si>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</si>
  <si>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</si>
  <si>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</si>
  <si>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</si>
  <si>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</si>
  <si>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</si>
  <si>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</si>
  <si>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</si>
  <si>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</si>
  <si>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</si>
  <si>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</si>
  <si>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</si>
  <si>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</si>
  <si>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</si>
  <si>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</si>
  <si>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</si>
  <si>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</si>
  <si>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</si>
  <si>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</si>
  <si>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</si>
  <si>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</si>
  <si>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</si>
  <si>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</si>
  <si>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</si>
  <si>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</si>
  <si>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</si>
  <si>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</si>
  <si>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</si>
  <si>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</si>
  <si>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</si>
  <si>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</si>
  <si>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</si>
  <si>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</si>
  <si>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</si>
  <si>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</si>
  <si>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</si>
  <si>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</si>
  <si>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</si>
  <si>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</si>
  <si>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</si>
  <si>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</si>
  <si>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</si>
  <si>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</si>
  <si>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</si>
  <si>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</si>
  <si>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</si>
  <si>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</si>
  <si>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</si>
  <si>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</si>
  <si>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</si>
  <si>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</si>
  <si>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</si>
  <si>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</si>
  <si>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</si>
  <si>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</si>
  <si>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</si>
  <si>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</si>
  <si>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</si>
  <si>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</si>
  <si>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</si>
  <si>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</si>
  <si>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</si>
  <si>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</si>
  <si>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</si>
  <si>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</si>
  <si>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</si>
  <si>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</si>
  <si>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</si>
  <si>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</si>
  <si>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</si>
  <si>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</si>
  <si>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</si>
  <si>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</si>
  <si>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</si>
  <si>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</si>
  <si>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</si>
  <si>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</si>
  <si>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</si>
  <si>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</si>
  <si>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</si>
  <si>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</si>
  <si>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</si>
  <si>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</si>
  <si>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</si>
  <si>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</si>
  <si>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</si>
  <si>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</si>
  <si>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</si>
  <si>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</si>
  <si>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</si>
  <si>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</si>
  <si>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</si>
  <si>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</si>
  <si>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</si>
  <si>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</si>
  <si>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</si>
  <si>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</si>
  <si>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</si>
  <si>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</si>
  <si>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</si>
  <si>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</si>
  <si>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</si>
  <si>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</si>
  <si>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</si>
  <si>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</si>
  <si>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</si>
  <si>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</si>
  <si>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</si>
  <si>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</si>
  <si>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</si>
  <si>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</si>
  <si>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</si>
  <si>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</si>
  <si>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</si>
  <si>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</si>
  <si>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</si>
  <si>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</si>
  <si>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</si>
  <si>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</si>
  <si>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</si>
  <si>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</si>
  <si>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</si>
  <si>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</si>
  <si>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</si>
  <si>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</si>
  <si>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</si>
  <si>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</si>
  <si>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</si>
  <si>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</si>
  <si>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</si>
  <si>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</si>
  <si>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</si>
  <si>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</si>
  <si>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</si>
  <si>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</si>
  <si>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</si>
  <si>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</si>
  <si>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</si>
  <si>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</si>
  <si>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</si>
  <si>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</si>
  <si>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</si>
  <si>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</si>
  <si>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</si>
  <si>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</si>
  <si>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</si>
  <si>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</si>
  <si>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</si>
  <si>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</si>
  <si>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</si>
  <si>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</si>
  <si>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</si>
  <si>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</si>
  <si>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</si>
  <si>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</si>
  <si>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</si>
  <si>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</si>
  <si>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</si>
  <si>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</si>
  <si>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</si>
  <si>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</si>
  <si>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</si>
  <si>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</si>
  <si>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</si>
  <si>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</si>
  <si>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</si>
  <si>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</si>
  <si>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</si>
  <si>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</si>
  <si>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</si>
  <si>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</si>
  <si>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</si>
  <si>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</si>
  <si>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</si>
  <si>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</si>
  <si>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</si>
  <si>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</si>
  <si>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</si>
  <si>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</si>
  <si>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</si>
  <si>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</si>
  <si>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</si>
  <si>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</si>
  <si>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</si>
  <si>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</si>
  <si>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</si>
  <si>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</si>
  <si>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</si>
  <si>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</si>
  <si>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</si>
  <si>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</si>
  <si>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</si>
  <si>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</si>
  <si>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</si>
  <si>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</si>
  <si>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</si>
  <si>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</si>
  <si>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</si>
  <si>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</si>
  <si>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</si>
  <si>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</si>
  <si>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</si>
  <si>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</si>
  <si>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</si>
  <si>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</si>
  <si>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</si>
  <si>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</si>
  <si>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</si>
  <si>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</si>
  <si>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</si>
  <si>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</si>
  <si>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</si>
  <si>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</si>
  <si>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</si>
  <si>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</si>
  <si>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</si>
  <si>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</si>
  <si>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</si>
  <si>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</si>
  <si>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</si>
  <si>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</si>
  <si>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</si>
  <si>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</si>
  <si>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</si>
  <si>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</si>
  <si>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</si>
  <si>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</si>
  <si>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</si>
  <si>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</si>
  <si>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</si>
  <si>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</si>
  <si>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</si>
  <si>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</si>
  <si>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</si>
  <si>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</si>
  <si>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</si>
  <si>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</si>
  <si>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</si>
  <si>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</si>
  <si>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</si>
  <si>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</si>
  <si>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</si>
  <si>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</si>
  <si>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</si>
  <si>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</si>
  <si>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</si>
  <si>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</si>
  <si>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</si>
  <si>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</si>
  <si>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</si>
  <si>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</si>
  <si>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</si>
  <si>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</si>
  <si>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</si>
  <si>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</si>
  <si>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</si>
  <si>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</si>
  <si>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</si>
  <si>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</si>
  <si>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</si>
  <si>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</si>
  <si>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</si>
  <si>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</si>
  <si>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</si>
  <si>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</si>
  <si>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</si>
  <si>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</si>
  <si>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</si>
  <si>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</si>
  <si>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</si>
  <si>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</si>
  <si>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</si>
  <si>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</si>
  <si>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</si>
  <si>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</si>
  <si>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</si>
  <si>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</si>
  <si>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</si>
  <si>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</si>
  <si>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</si>
  <si>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</si>
  <si>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</si>
  <si>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</si>
  <si>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</si>
  <si>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</si>
  <si>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</si>
  <si>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</si>
  <si>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</si>
  <si>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</si>
  <si>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</si>
  <si>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</si>
  <si>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</si>
  <si>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</si>
  <si>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</si>
  <si>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</si>
  <si>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</si>
  <si>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</si>
  <si>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</si>
  <si>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</si>
  <si>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</si>
  <si>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</si>
  <si>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</si>
  <si>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</si>
  <si>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</si>
  <si>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</si>
  <si>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</si>
  <si>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</si>
  <si>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</si>
  <si>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</si>
  <si>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</si>
  <si>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</si>
  <si>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</si>
  <si>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</si>
  <si>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</si>
  <si>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</si>
  <si>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</si>
  <si>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</si>
  <si>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</si>
  <si>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</si>
  <si>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</si>
  <si>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</si>
  <si>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</si>
  <si>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</si>
  <si>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</si>
  <si>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</si>
  <si>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</si>
  <si>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</si>
  <si>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</si>
  <si>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</si>
  <si>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</si>
  <si>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</si>
  <si>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</si>
  <si>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</si>
  <si>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</si>
  <si>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</si>
  <si>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</si>
  <si>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</si>
  <si>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</si>
  <si>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</si>
  <si>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</si>
  <si>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</si>
  <si>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</si>
  <si>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</si>
  <si>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</si>
  <si>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</si>
  <si>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</si>
  <si>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</si>
  <si>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</si>
  <si>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</si>
  <si>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</si>
  <si>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</si>
  <si>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</si>
  <si>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</si>
  <si>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</si>
  <si>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</si>
  <si>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</si>
  <si>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</si>
  <si>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</si>
  <si>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</si>
  <si>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</si>
  <si>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</si>
  <si>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</si>
  <si>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</si>
  <si>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</si>
  <si>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</si>
  <si>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</si>
  <si>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</si>
  <si>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</si>
  <si>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</si>
  <si>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</si>
  <si>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</si>
  <si>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</si>
  <si>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</si>
  <si>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</si>
  <si>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</si>
  <si>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</si>
  <si>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</si>
  <si>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</si>
  <si>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</si>
  <si>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</si>
  <si>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</si>
  <si>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</si>
  <si>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</si>
  <si>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</si>
  <si>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</si>
  <si>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</si>
  <si>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</si>
  <si>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</si>
  <si>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</si>
  <si>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</si>
  <si>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</si>
  <si>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</si>
  <si>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</si>
  <si>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</si>
  <si>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</si>
  <si>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</si>
  <si>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</si>
  <si>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</si>
  <si>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</si>
  <si>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</si>
  <si>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</si>
  <si>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</si>
  <si>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</si>
  <si>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</si>
  <si>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</si>
  <si>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</si>
  <si>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</si>
  <si>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</si>
  <si>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</si>
  <si>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</si>
  <si>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</si>
  <si>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</si>
  <si>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</si>
  <si>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</si>
  <si>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</si>
  <si>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</si>
  <si>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</si>
  <si>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</si>
  <si>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</si>
  <si>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</si>
  <si>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</si>
  <si>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</si>
  <si>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</si>
  <si>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</si>
  <si>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</si>
  <si>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</si>
  <si>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</si>
  <si>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</si>
  <si>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</si>
  <si>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</si>
  <si>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</si>
  <si>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</si>
  <si>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</si>
  <si>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</si>
  <si>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</si>
  <si>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</si>
  <si>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</si>
  <si>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</si>
  <si>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</si>
  <si>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</si>
  <si>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</si>
  <si>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</si>
  <si>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</si>
  <si>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</si>
  <si>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</si>
  <si>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</si>
  <si>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</si>
  <si>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</si>
  <si>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</si>
  <si>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</si>
  <si>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</si>
  <si>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</si>
  <si>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</si>
  <si>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</si>
  <si>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</si>
  <si>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</si>
  <si>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</si>
  <si>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</si>
  <si>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</si>
  <si>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</si>
  <si>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</si>
  <si>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</si>
  <si>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</si>
  <si>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</si>
  <si>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</si>
  <si>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</si>
  <si>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</si>
  <si>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</si>
  <si>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</si>
  <si>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</si>
  <si>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</si>
  <si>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</si>
  <si>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</si>
  <si>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</si>
  <si>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</si>
  <si>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</si>
  <si>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</si>
  <si>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</si>
  <si>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</si>
  <si>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</si>
  <si>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</si>
  <si>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</si>
  <si>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</si>
  <si>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</si>
  <si>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</si>
  <si>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</si>
  <si>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</si>
  <si>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</si>
  <si>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</si>
  <si>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</si>
  <si>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</si>
  <si>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</si>
  <si>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</si>
  <si>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</si>
  <si>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</si>
  <si>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</si>
  <si>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</si>
  <si>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</si>
  <si>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</si>
  <si>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</si>
  <si>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</si>
  <si>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</si>
  <si>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</si>
  <si>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</si>
  <si>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</si>
  <si>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</si>
  <si>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</si>
  <si>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</si>
  <si>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</si>
  <si>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</si>
  <si>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</si>
  <si>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</si>
  <si>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</si>
  <si>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</si>
  <si>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</si>
  <si>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</si>
  <si>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</si>
  <si>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</si>
  <si>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</si>
  <si>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</si>
  <si>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</si>
  <si>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</si>
  <si>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</si>
  <si>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</si>
  <si>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</si>
  <si>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</si>
  <si>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</si>
  <si>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</si>
  <si>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</si>
  <si>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</si>
  <si>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</si>
  <si>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</si>
  <si>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</si>
  <si>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</si>
  <si>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</si>
  <si>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</si>
  <si>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</si>
  <si>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</si>
  <si>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</si>
  <si>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</si>
  <si>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</si>
  <si>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</si>
  <si>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</si>
  <si>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</si>
  <si>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</si>
  <si>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</si>
  <si>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</si>
  <si>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</si>
  <si>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</si>
  <si>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</si>
  <si>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</si>
  <si>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</si>
  <si>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</si>
  <si>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</si>
  <si>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</si>
  <si>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</si>
  <si>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</si>
  <si>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</si>
  <si>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</si>
  <si>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</si>
  <si>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</si>
  <si>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</si>
  <si>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</si>
  <si>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</si>
  <si>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</si>
  <si>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</si>
  <si>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</si>
  <si>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</si>
  <si>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</si>
  <si>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</si>
  <si>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</si>
  <si>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</si>
  <si>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</si>
  <si>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</si>
  <si>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</si>
  <si>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</si>
  <si>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</si>
  <si>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</si>
  <si>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</si>
  <si>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</si>
  <si>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</si>
  <si>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</si>
  <si>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</si>
  <si>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</si>
  <si>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</si>
  <si>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</si>
  <si>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</si>
  <si>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</si>
  <si>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</si>
  <si>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</si>
  <si>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</si>
  <si>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</si>
  <si>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</si>
  <si>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</si>
  <si>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</si>
  <si>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</si>
  <si>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</si>
  <si>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</si>
  <si>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</si>
  <si>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</si>
  <si>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</si>
  <si>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</si>
  <si>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</si>
  <si>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</si>
  <si>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</si>
  <si>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</si>
  <si>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</si>
  <si>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</si>
  <si>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</si>
  <si>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</si>
  <si>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</si>
  <si>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</si>
  <si>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</si>
  <si>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</si>
  <si>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</si>
  <si>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</si>
  <si>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</si>
  <si>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</si>
  <si>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</si>
  <si>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</si>
  <si>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</si>
  <si>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</si>
  <si>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</si>
  <si>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</si>
  <si>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</si>
  <si>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</si>
  <si>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</si>
  <si>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</si>
  <si>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</si>
  <si>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</si>
  <si>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</si>
  <si>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</si>
  <si>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</si>
  <si>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</si>
  <si>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</si>
  <si>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</si>
  <si>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</si>
  <si>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</si>
  <si>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</si>
  <si>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</si>
  <si>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</si>
  <si>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</si>
  <si>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</si>
  <si>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</si>
  <si>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</si>
  <si>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</si>
  <si>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</si>
  <si>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</si>
  <si>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</si>
  <si>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</si>
  <si>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</si>
  <si>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</si>
  <si>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</si>
  <si>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</si>
  <si>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</si>
  <si>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</si>
  <si>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</si>
  <si>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</si>
  <si>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</si>
  <si>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</si>
  <si>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</si>
  <si>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</si>
  <si>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</si>
  <si>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</si>
  <si>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</si>
  <si>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</si>
  <si>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</si>
  <si>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</si>
  <si>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</si>
  <si>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</si>
  <si>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</si>
  <si>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</si>
  <si>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</si>
  <si>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</si>
  <si>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</si>
  <si>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</si>
  <si>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</si>
  <si>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</si>
  <si>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</si>
  <si>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</si>
  <si>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</si>
  <si>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</si>
  <si>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</si>
  <si>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</si>
  <si>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</si>
  <si>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</si>
  <si>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</si>
  <si>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</si>
  <si>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</si>
  <si>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</si>
  <si>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</si>
  <si>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</si>
  <si>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</si>
  <si>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</si>
  <si>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</si>
  <si>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</si>
  <si>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</si>
  <si>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</si>
  <si>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</si>
  <si>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</si>
  <si>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</si>
  <si>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</si>
  <si>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</si>
  <si>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</si>
  <si>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</si>
  <si>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</si>
  <si>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</si>
  <si>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</si>
  <si>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</si>
  <si>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</si>
  <si>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</si>
  <si>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</si>
  <si>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</si>
  <si>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</si>
  <si>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</si>
  <si>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</si>
  <si>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</si>
  <si>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</si>
  <si>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</si>
  <si>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</si>
  <si>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</si>
  <si>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</si>
  <si>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</si>
  <si>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</si>
  <si>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</si>
  <si>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</si>
  <si>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</si>
  <si>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</si>
  <si>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</si>
  <si>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</si>
  <si>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</si>
  <si>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</si>
  <si>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</si>
  <si>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</si>
  <si>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</si>
  <si>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</si>
  <si>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</si>
  <si>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</si>
  <si>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</si>
  <si>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</si>
  <si>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</si>
  <si>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</si>
  <si>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</si>
  <si>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</si>
  <si>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</si>
  <si>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</si>
  <si>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</si>
  <si>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</si>
  <si>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</si>
  <si>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</si>
  <si>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</si>
  <si>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</si>
  <si>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</si>
  <si>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</si>
  <si>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</si>
  <si>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</si>
  <si>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</si>
  <si>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</si>
  <si>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</si>
  <si>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</si>
  <si>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</si>
  <si>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</si>
  <si>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</si>
  <si>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</si>
  <si>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</si>
  <si>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</si>
  <si>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</si>
  <si>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</si>
  <si>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</si>
  <si>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</si>
  <si>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</si>
  <si>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</si>
  <si>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</si>
  <si>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</si>
  <si>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</si>
  <si>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</si>
  <si>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</si>
  <si>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</si>
  <si>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</si>
  <si>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</si>
  <si>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</si>
  <si>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</si>
  <si>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</si>
  <si>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</si>
  <si>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</si>
  <si>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</si>
  <si>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</si>
  <si>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</si>
  <si>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</si>
  <si>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</si>
  <si>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</si>
  <si>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</si>
  <si>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</si>
  <si>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</si>
  <si>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</si>
  <si>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</si>
  <si>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</si>
  <si>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</si>
  <si>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</si>
  <si>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</si>
  <si>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</si>
  <si>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</si>
  <si>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</si>
  <si>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</si>
  <si>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</si>
  <si>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</si>
  <si>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</si>
  <si>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</si>
  <si>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</si>
  <si>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</si>
  <si>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</si>
  <si>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</si>
  <si>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</si>
  <si>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</si>
  <si>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</si>
  <si>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</si>
  <si>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</si>
  <si>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</si>
  <si>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</si>
  <si>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</si>
  <si>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</si>
  <si>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</si>
  <si>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</si>
  <si>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</si>
  <si>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</si>
  <si>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</si>
  <si>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</si>
  <si>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</si>
  <si>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</si>
  <si>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</si>
  <si>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</si>
  <si>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</si>
  <si>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</si>
  <si>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</si>
  <si>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</si>
  <si>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</si>
  <si>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</si>
  <si>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</si>
  <si>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</si>
  <si>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</si>
  <si>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</si>
  <si>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</si>
  <si>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</si>
  <si>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</si>
  <si>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</si>
  <si>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</si>
  <si>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</si>
  <si>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</si>
  <si>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</si>
  <si>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</si>
  <si>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</si>
  <si>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</si>
  <si>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</si>
  <si>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</si>
  <si>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</si>
  <si>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</si>
  <si>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</si>
  <si>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</si>
  <si>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</si>
  <si>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</si>
  <si>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</si>
  <si>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</si>
  <si>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</si>
  <si>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</si>
  <si>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</si>
  <si>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</si>
  <si>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</si>
  <si>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</si>
  <si>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</si>
  <si>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</si>
  <si>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</si>
  <si>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</si>
  <si>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</si>
  <si>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</si>
  <si>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</si>
  <si>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</si>
  <si>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</si>
  <si>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</si>
  <si>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</si>
  <si>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</si>
  <si>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</si>
  <si>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</si>
  <si>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</si>
  <si>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</si>
  <si>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</si>
  <si>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</si>
  <si>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</si>
  <si>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</si>
  <si>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</si>
  <si>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</si>
  <si>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</si>
  <si>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</si>
  <si>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</si>
  <si>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</si>
  <si>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</si>
  <si>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</si>
  <si>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</si>
  <si>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</si>
  <si>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</si>
  <si>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</si>
  <si>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</si>
  <si>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</si>
  <si>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</si>
  <si>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</si>
  <si>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</si>
  <si>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</si>
  <si>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</si>
  <si>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</si>
  <si>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</si>
  <si>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</si>
  <si>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</si>
  <si>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</si>
  <si>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</si>
  <si>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</si>
  <si>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</si>
  <si>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</si>
  <si>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</si>
  <si>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</si>
  <si>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</si>
  <si>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</si>
  <si>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</si>
  <si>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</si>
  <si>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</si>
  <si>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</si>
  <si>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</si>
  <si>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</si>
  <si>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</si>
  <si>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</si>
  <si>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</si>
  <si>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</si>
  <si>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</si>
  <si>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</si>
  <si>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</si>
  <si>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</si>
  <si>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</si>
  <si>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</si>
  <si>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</si>
  <si>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</si>
  <si>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</si>
  <si>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</si>
  <si>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</si>
  <si>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</si>
  <si>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</si>
  <si>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</si>
  <si>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</si>
  <si>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</si>
  <si>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</si>
  <si>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</si>
  <si>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</si>
  <si>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</si>
  <si>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</si>
  <si>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</si>
  <si>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</si>
  <si>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</si>
  <si>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</si>
  <si>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</si>
  <si>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</si>
  <si>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</si>
  <si>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</si>
  <si>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</si>
  <si>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</si>
  <si>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</si>
  <si>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</si>
  <si>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</si>
  <si>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</si>
  <si>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</si>
  <si>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</si>
  <si>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</si>
  <si>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</si>
  <si>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</si>
  <si>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</si>
  <si>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</si>
  <si>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</si>
  <si>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</si>
  <si>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</si>
  <si>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</si>
  <si>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</si>
  <si>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</si>
  <si>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</si>
  <si>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</si>
  <si>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</si>
  <si>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</si>
  <si>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</si>
  <si>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</si>
  <si>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</si>
  <si>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</si>
  <si>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</si>
  <si>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</si>
  <si>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</si>
  <si>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</si>
  <si>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</si>
  <si>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</si>
  <si>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</si>
  <si>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</si>
  <si>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</si>
  <si>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</si>
  <si>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</si>
  <si>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</si>
  <si>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</si>
  <si>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</si>
  <si>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</si>
  <si>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</si>
  <si>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</si>
  <si>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</si>
  <si>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</si>
  <si>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</si>
  <si>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</si>
  <si>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</si>
  <si>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</si>
  <si>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</si>
  <si>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</si>
  <si>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</si>
  <si>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</si>
  <si>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</si>
  <si>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</si>
  <si>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</si>
  <si>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</si>
  <si>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</si>
  <si>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</si>
  <si>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</si>
  <si>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</si>
  <si>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</si>
  <si>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</si>
  <si>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</si>
  <si>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</si>
  <si>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</si>
  <si>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</si>
  <si>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</si>
  <si>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</si>
  <si>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</si>
  <si>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</si>
  <si>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</si>
  <si>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</si>
  <si>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</si>
  <si>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</si>
  <si>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</si>
  <si>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</si>
  <si>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</si>
  <si>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</si>
  <si>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</si>
  <si>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</si>
  <si>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</si>
  <si>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</si>
  <si>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</si>
  <si>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</si>
  <si>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</si>
  <si>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</si>
  <si>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</si>
  <si>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</si>
  <si>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</si>
  <si>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</si>
  <si>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</si>
  <si>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</si>
  <si>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</si>
  <si>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</si>
  <si>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</si>
  <si>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</si>
  <si>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</si>
  <si>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</si>
  <si>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</si>
  <si>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</si>
  <si>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</si>
  <si>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</si>
  <si>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</si>
  <si>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</si>
  <si>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</si>
  <si>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</si>
  <si>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</si>
  <si>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</si>
  <si>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</si>
  <si>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</si>
  <si>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</si>
  <si>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</si>
  <si>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</si>
  <si>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</si>
  <si>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</si>
  <si>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</si>
  <si>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</si>
  <si>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</si>
  <si>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</si>
  <si>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</si>
  <si>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</si>
  <si>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</si>
  <si>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</si>
  <si>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</si>
  <si>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</si>
  <si>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</si>
  <si>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</si>
  <si>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</si>
  <si>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</si>
  <si>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</si>
  <si>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</si>
  <si>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</si>
  <si>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</si>
  <si>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</si>
  <si>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</si>
  <si>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</si>
  <si>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</si>
  <si>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</si>
  <si>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</si>
  <si>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</si>
  <si>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</si>
  <si>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</si>
  <si>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</si>
  <si>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</si>
  <si>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</si>
  <si>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</si>
  <si>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</si>
  <si>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</si>
  <si>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</si>
  <si>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</si>
  <si>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</si>
  <si>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</si>
  <si>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</si>
  <si>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</si>
  <si>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</si>
  <si>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</si>
  <si>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</si>
  <si>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</si>
  <si>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</si>
  <si>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</si>
  <si>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</si>
  <si>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</si>
  <si>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</si>
  <si>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</si>
  <si>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</si>
  <si>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</si>
  <si>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</si>
  <si>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</si>
  <si>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</si>
  <si>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</si>
  <si>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</si>
  <si>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</si>
  <si>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</si>
  <si>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</si>
  <si>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</si>
  <si>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</si>
  <si>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</si>
  <si>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</si>
  <si>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</si>
  <si>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</si>
  <si>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</si>
  <si>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</si>
  <si>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</si>
  <si>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</si>
  <si>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</si>
  <si>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</si>
  <si>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</si>
  <si>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</si>
  <si>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</si>
  <si>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</si>
  <si>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</si>
  <si>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</si>
  <si>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</si>
  <si>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</si>
  <si>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</si>
  <si>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</si>
  <si>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</si>
  <si>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</si>
  <si>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</si>
  <si>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</si>
  <si>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</si>
  <si>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</si>
  <si>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</si>
  <si>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</si>
  <si>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</si>
  <si>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</si>
  <si>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</si>
  <si>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</si>
  <si>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</si>
  <si>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</si>
  <si>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</si>
  <si>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</si>
  <si>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</si>
  <si>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</si>
  <si>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</si>
  <si>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</si>
  <si>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</si>
  <si>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</si>
  <si>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</si>
  <si>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</si>
  <si>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</si>
  <si>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</si>
  <si>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</si>
  <si>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</si>
  <si>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</si>
  <si>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</si>
  <si>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</si>
  <si>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</si>
  <si>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</si>
  <si>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</si>
  <si>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</si>
  <si>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</si>
  <si>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</si>
  <si>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</si>
  <si>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</si>
  <si>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</si>
  <si>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</si>
  <si>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</si>
  <si>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</si>
  <si>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</si>
  <si>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</si>
  <si>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</si>
  <si>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</si>
  <si>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</si>
  <si>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</si>
  <si>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</si>
  <si>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</si>
  <si>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</si>
  <si>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</si>
  <si>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</si>
  <si>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</si>
  <si>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</si>
  <si>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</si>
  <si>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</si>
  <si>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</si>
  <si>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</si>
  <si>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</si>
  <si>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</si>
  <si>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</si>
  <si>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</si>
  <si>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</si>
  <si>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</si>
  <si>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</si>
  <si>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</si>
  <si>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</si>
  <si>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</si>
  <si>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</si>
  <si>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</si>
  <si>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</si>
  <si>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</si>
  <si>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</si>
  <si>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</si>
  <si>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</si>
  <si>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</si>
  <si>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</si>
  <si>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</si>
  <si>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</si>
  <si>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</si>
  <si>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</si>
  <si>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</si>
  <si>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</si>
  <si>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</si>
  <si>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</si>
  <si>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</si>
  <si>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</si>
  <si>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</si>
  <si>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</si>
  <si>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</si>
  <si>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</si>
  <si>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</si>
  <si>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</si>
  <si>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</si>
  <si>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</si>
  <si>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</si>
  <si>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</si>
  <si>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</si>
  <si>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</si>
  <si>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</si>
  <si>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</si>
  <si>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</si>
  <si>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</si>
  <si>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</si>
  <si>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</si>
  <si>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</si>
  <si>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</si>
  <si>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</si>
  <si>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</si>
  <si>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</si>
  <si>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</si>
  <si>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</si>
  <si>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</si>
  <si>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</si>
  <si>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</si>
  <si>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</si>
  <si>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</si>
  <si>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</si>
  <si>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</si>
  <si>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</si>
  <si>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</si>
  <si>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</si>
  <si>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</si>
  <si>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</si>
  <si>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</si>
  <si>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</si>
  <si>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</si>
  <si>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</si>
  <si>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</si>
  <si>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</si>
  <si>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</si>
  <si>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</si>
  <si>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</si>
  <si>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</si>
  <si>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</si>
  <si>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</si>
  <si>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</si>
  <si>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</si>
  <si>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</si>
  <si>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</si>
  <si>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</si>
  <si>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</si>
  <si>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</si>
  <si>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</si>
  <si>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</si>
  <si>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</si>
  <si>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</si>
  <si>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</si>
  <si>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</si>
  <si>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</si>
  <si>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</si>
  <si>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</si>
  <si>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</si>
  <si>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</si>
  <si>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</si>
  <si>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</si>
  <si>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</si>
  <si>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</si>
  <si>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</si>
  <si>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</si>
  <si>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</si>
  <si>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</si>
  <si>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</si>
  <si>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</si>
  <si>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</si>
  <si>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</si>
  <si>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</si>
  <si>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</si>
  <si>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</si>
  <si>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</si>
  <si>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</si>
  <si>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</si>
  <si>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</si>
  <si>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</si>
  <si>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</si>
  <si>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</si>
  <si>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</si>
  <si>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</si>
  <si>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</si>
  <si>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</si>
  <si>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</si>
  <si>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</si>
  <si>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</si>
  <si>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</si>
  <si>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</si>
  <si>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</si>
  <si>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</si>
  <si>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</si>
  <si>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</si>
  <si>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</si>
  <si>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</si>
  <si>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</si>
  <si>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</si>
  <si>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</si>
  <si>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</si>
  <si>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</si>
  <si>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</si>
  <si>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</si>
  <si>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</si>
  <si>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</si>
  <si>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</si>
  <si>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</si>
  <si>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</si>
  <si>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</si>
  <si>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</si>
  <si>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</si>
  <si>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</si>
  <si>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</si>
  <si>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</si>
  <si>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</si>
  <si>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</si>
  <si>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</si>
  <si>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</si>
  <si>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</si>
  <si>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</si>
  <si>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</si>
  <si>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</si>
  <si>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</si>
  <si>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</si>
  <si>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</si>
  <si>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</si>
  <si>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</si>
  <si>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</si>
  <si>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</si>
  <si>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</si>
  <si>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</si>
  <si>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</si>
  <si>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</si>
  <si>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</si>
  <si>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</si>
  <si>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</si>
  <si>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</si>
  <si>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</si>
  <si>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</si>
  <si>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</si>
  <si>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</si>
  <si>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</si>
  <si>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</si>
  <si>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</si>
  <si>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</si>
  <si>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</si>
  <si>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</si>
  <si>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</si>
  <si>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</si>
  <si>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</si>
  <si>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</si>
  <si>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</si>
  <si>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</si>
  <si>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</si>
  <si>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</si>
  <si>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</si>
  <si>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</si>
  <si>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</si>
  <si>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</si>
  <si>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</si>
  <si>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</si>
  <si>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</si>
  <si>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</si>
  <si>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</si>
  <si>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</si>
  <si>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</si>
  <si>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</si>
  <si>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</si>
  <si>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</si>
  <si>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</si>
  <si>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</si>
  <si>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</si>
  <si>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</si>
  <si>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</si>
  <si>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</si>
  <si>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</si>
  <si>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</si>
  <si>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</si>
  <si>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</si>
  <si>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</si>
  <si>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</si>
  <si>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</si>
  <si>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</si>
  <si>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</si>
  <si>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</si>
  <si>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</si>
  <si>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</si>
  <si>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</si>
  <si>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</si>
  <si>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</si>
  <si>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</si>
  <si>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</si>
  <si>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</si>
  <si>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</si>
  <si>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</si>
  <si>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</si>
  <si>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</si>
  <si>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</si>
  <si>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</si>
  <si>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</si>
  <si>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</si>
  <si>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</si>
  <si>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</si>
  <si>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</si>
  <si>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</si>
  <si>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</si>
  <si>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</si>
  <si>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</si>
  <si>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</si>
  <si>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</si>
  <si>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</si>
  <si>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</si>
  <si>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</si>
  <si>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</si>
  <si>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</si>
  <si>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</si>
  <si>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</si>
  <si>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</si>
  <si>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</si>
  <si>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</si>
  <si>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</si>
  <si>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</si>
  <si>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</si>
  <si>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</si>
  <si>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</si>
  <si>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</si>
  <si>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</si>
  <si>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</si>
  <si>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</si>
  <si>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</si>
  <si>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</si>
  <si>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</si>
  <si>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</si>
  <si>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</si>
  <si>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</si>
  <si>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</si>
  <si>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</si>
  <si>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</si>
  <si>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</si>
  <si>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</si>
  <si>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</si>
  <si>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</si>
  <si>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</si>
  <si>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</si>
  <si>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</si>
  <si>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</si>
  <si>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</si>
  <si>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</si>
  <si>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</si>
  <si>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</si>
  <si>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</si>
  <si>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</si>
  <si>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</si>
  <si>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</si>
  <si>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</si>
  <si>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</si>
  <si>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</si>
  <si>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</si>
  <si>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</si>
  <si>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</si>
  <si>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</si>
  <si>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</si>
  <si>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</si>
  <si>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</si>
  <si>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</si>
  <si>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</si>
  <si>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</si>
  <si>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</si>
  <si>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</si>
  <si>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</si>
  <si>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</si>
  <si>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</si>
  <si>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</si>
  <si>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</si>
  <si>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</si>
  <si>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</si>
  <si>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</si>
  <si>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</si>
  <si>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</si>
  <si>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</si>
  <si>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</si>
  <si>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</si>
  <si>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</si>
  <si>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</si>
  <si>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</si>
  <si>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</si>
  <si>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</si>
  <si>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</si>
  <si>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</si>
  <si>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</si>
  <si>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</si>
  <si>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</si>
  <si>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</si>
  <si>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</si>
  <si>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</si>
  <si>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</si>
  <si>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</si>
  <si>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</si>
  <si>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</si>
  <si>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</si>
  <si>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</si>
  <si>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</si>
  <si>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</si>
  <si>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</si>
  <si>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</si>
  <si>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</si>
  <si>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</si>
  <si>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</si>
  <si>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</si>
  <si>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</si>
  <si>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</si>
  <si>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</si>
  <si>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</si>
  <si>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</si>
  <si>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</si>
  <si>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</si>
  <si>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</si>
  <si>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</si>
  <si>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</si>
  <si>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</si>
  <si>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</si>
  <si>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</si>
  <si>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</si>
  <si>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</si>
  <si>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</si>
  <si>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</si>
  <si>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</si>
  <si>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</si>
  <si>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</si>
  <si>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</si>
  <si>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</si>
  <si>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</si>
  <si>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</si>
  <si>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</si>
  <si>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</si>
  <si>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</si>
  <si>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</si>
  <si>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</si>
  <si>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</si>
  <si>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</si>
  <si>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</si>
  <si>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</si>
  <si>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</si>
  <si>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</si>
  <si>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</si>
  <si>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</si>
  <si>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</si>
  <si>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</si>
  <si>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</si>
  <si>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</si>
  <si>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</si>
  <si>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</si>
  <si>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</si>
  <si>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</si>
  <si>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</si>
  <si>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</si>
  <si>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</si>
  <si>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</si>
  <si>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</si>
  <si>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</si>
  <si>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</si>
  <si>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</si>
  <si>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</si>
  <si>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</si>
  <si>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</si>
  <si>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</si>
  <si>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</si>
  <si>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</si>
  <si>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</si>
  <si>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</si>
  <si>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</si>
  <si>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</si>
  <si>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</si>
  <si>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</si>
  <si>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</si>
  <si>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</si>
  <si>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</si>
  <si>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</si>
  <si>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</si>
  <si>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</si>
  <si>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</si>
  <si>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</si>
  <si>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</si>
  <si>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</si>
  <si>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</si>
  <si>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</si>
  <si>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</si>
  <si>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</si>
  <si>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</si>
  <si>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</si>
  <si>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</si>
  <si>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</si>
  <si>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</si>
  <si>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</si>
  <si>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</si>
  <si>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</si>
  <si>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</si>
  <si>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</si>
  <si>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</si>
  <si>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</si>
  <si>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</si>
  <si>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</si>
  <si>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</si>
  <si>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</si>
  <si>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</si>
  <si>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</si>
  <si>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</si>
  <si>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</si>
  <si>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</si>
  <si>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</si>
  <si>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</si>
  <si>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</si>
  <si>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</si>
  <si>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</si>
  <si>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</si>
  <si>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</si>
  <si>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</si>
  <si>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</si>
  <si>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</si>
  <si>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</si>
  <si>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</si>
  <si>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</si>
  <si>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</si>
  <si>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</si>
  <si>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</si>
  <si>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</si>
  <si>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</si>
  <si>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</si>
  <si>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</si>
  <si>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</si>
  <si>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</si>
  <si>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</si>
  <si>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</si>
  <si>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</si>
  <si>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</si>
  <si>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</si>
  <si>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</si>
  <si>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</si>
  <si>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</si>
  <si>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</si>
  <si>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</si>
  <si>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</si>
  <si>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</si>
  <si>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</si>
  <si>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</si>
  <si>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</si>
  <si>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</si>
  <si>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</si>
  <si>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</si>
  <si>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</si>
  <si>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</si>
  <si>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</si>
  <si>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</si>
  <si>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</si>
  <si>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</si>
  <si>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</si>
  <si>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</si>
  <si>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</si>
  <si>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</si>
  <si>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</si>
  <si>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</si>
  <si>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</si>
  <si>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</si>
  <si>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</si>
  <si>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</si>
  <si>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</si>
  <si>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</si>
  <si>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</si>
  <si>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</si>
  <si>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</si>
  <si>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</si>
  <si>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</si>
  <si>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</si>
  <si>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</si>
  <si>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</si>
  <si>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</si>
  <si>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</si>
  <si>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</si>
  <si>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</si>
  <si>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</si>
  <si>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</si>
  <si>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</si>
  <si>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</si>
  <si>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</si>
  <si>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</si>
  <si>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</si>
  <si>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</si>
  <si>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</si>
  <si>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</si>
  <si>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</si>
  <si>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</si>
  <si>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</si>
  <si>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</si>
  <si>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</si>
  <si>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</si>
  <si>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</si>
  <si>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</si>
  <si>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</si>
  <si>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</si>
  <si>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</si>
  <si>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</si>
  <si>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</si>
  <si>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</si>
  <si>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</si>
  <si>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</si>
  <si>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</si>
  <si>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</si>
  <si>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</si>
  <si>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</si>
  <si>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</si>
  <si>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</si>
  <si>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</si>
  <si>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</si>
  <si>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</si>
  <si>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</si>
  <si>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</si>
  <si>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</si>
  <si>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</si>
  <si>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</si>
  <si>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</si>
  <si>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</si>
  <si>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</si>
  <si>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</si>
  <si>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</si>
  <si>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</si>
  <si>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</si>
  <si>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</si>
  <si>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</si>
  <si>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</si>
  <si>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</si>
  <si>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</si>
  <si>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</si>
  <si>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</si>
  <si>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</si>
  <si>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</si>
  <si>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</si>
  <si>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</si>
  <si>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</si>
  <si>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</si>
  <si>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</si>
  <si>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</si>
  <si>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</si>
  <si>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</si>
  <si>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</si>
  <si>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</si>
  <si>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</si>
  <si>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</si>
  <si>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</si>
  <si>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</si>
  <si>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</si>
  <si>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</si>
  <si>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</si>
  <si>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</si>
  <si>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</si>
  <si>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</si>
  <si>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</si>
  <si>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</si>
  <si>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</si>
  <si>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</si>
  <si>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</si>
  <si>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</si>
  <si>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</si>
  <si>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</si>
  <si>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</si>
  <si>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</si>
  <si>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</si>
  <si>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</si>
  <si>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</si>
  <si>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</si>
  <si>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</si>
  <si>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</si>
  <si>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</si>
  <si>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</si>
  <si>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</si>
  <si>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</si>
  <si>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</si>
  <si>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</si>
  <si>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</si>
  <si>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</si>
  <si>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</si>
  <si>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</si>
  <si>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</si>
  <si>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</si>
  <si>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</si>
  <si>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</si>
  <si>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</si>
  <si>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</si>
  <si>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</si>
  <si>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</si>
  <si>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</si>
  <si>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</si>
  <si>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</si>
  <si>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</si>
  <si>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</si>
  <si>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</si>
  <si>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</si>
  <si>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</si>
  <si>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</si>
  <si>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</si>
  <si>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</si>
  <si>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</si>
  <si>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</si>
  <si>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</si>
  <si>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</si>
  <si>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</si>
  <si>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</si>
  <si>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</si>
  <si>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</si>
  <si>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</si>
  <si>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</si>
  <si>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</si>
  <si>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</si>
  <si>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</si>
  <si>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</si>
  <si>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</si>
  <si>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</si>
  <si>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</si>
  <si>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</si>
  <si>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</si>
  <si>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</si>
  <si>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</si>
  <si>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</si>
  <si>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</si>
  <si>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</si>
  <si>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</si>
  <si>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</si>
  <si>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</si>
  <si>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City of Niles</t>
  </si>
  <si>
    <t>Richard Huff</t>
  </si>
  <si>
    <t>CityAdministrator@nilesmi.org</t>
  </si>
  <si>
    <t>(269) 683-4700, ext. 3010</t>
  </si>
  <si>
    <t>Level Percent</t>
  </si>
  <si>
    <t>19</t>
  </si>
  <si>
    <t>No</t>
  </si>
  <si>
    <t>Level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</si>
</sst>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zoomScaleNormal="100" workbookViewId="0">
      <pane xSplit="3" topLeftCell="F1" activePane="topRight" state="frozenSplit"/>
      <selection activeCell="C44" sqref="A1:C1048576"/>
      <selection pane="topRight" activeCell="F57" sqref="F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2" t="s">
        <v>7480</v>
      </c>
      <c r="B2" s="222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6" t="s">
        <v>7302</v>
      </c>
      <c r="B3" s="226"/>
      <c r="C3" s="226"/>
      <c r="D3" s="226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482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City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September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2023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/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7495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7496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7493</v>
      </c>
      <c r="D15" s="223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4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4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4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5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3" t="s">
        <v>7260</v>
      </c>
      <c r="C21" s="213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2" t="s">
        <v>7482</v>
      </c>
      <c r="C22" s="233"/>
      <c r="D22" s="21" t="s">
        <v>2</v>
      </c>
      <c r="E22" s="90"/>
      <c r="F22" s="108" t="str">
        <f>IF(OR($C$7="County",$C$7="Township",$C$7="City",$C$7="Village"),"YES","NO")</f>
        <v>YES</v>
      </c>
      <c r="G22" s="108" t="str">
        <f t="shared" ref="G22:J22" si="0">IF(OR($C$7="County",$C$7="Township",$C$7="City",$C$7="Village"),"YES","NO")</f>
        <v>YES</v>
      </c>
      <c r="H22" s="108" t="str">
        <f t="shared" si="0"/>
        <v>YES</v>
      </c>
      <c r="I22" s="108" t="str">
        <f t="shared" si="0"/>
        <v>YES</v>
      </c>
      <c r="J22" s="109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4" t="s">
        <v>7</v>
      </c>
      <c r="C23" s="235"/>
      <c r="D23" s="92" t="s">
        <v>7305</v>
      </c>
      <c r="E23" s="92" t="s">
        <v>7251</v>
      </c>
      <c r="F23" s="91" t="str">
        <f>IF(C15=0,"", C15)</f>
        <v>City of Niles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14" t="s">
        <v>7235</v>
      </c>
      <c r="C25" s="215"/>
      <c r="D25" s="25" t="s">
        <v>3</v>
      </c>
      <c r="E25" s="22" t="s">
        <v>7252</v>
      </c>
      <c r="F25" s="183">
        <v>31226413</v>
      </c>
      <c r="G25" s="183"/>
      <c r="H25" s="183"/>
      <c r="I25" s="183"/>
      <c r="J25" s="184"/>
    </row>
    <row r="26" spans="1:19" x14ac:dyDescent="0.25">
      <c r="A26" s="75">
        <v>5</v>
      </c>
      <c r="B26" s="216" t="s">
        <v>11</v>
      </c>
      <c r="C26" s="217"/>
      <c r="D26" s="21" t="s">
        <v>3</v>
      </c>
      <c r="E26" s="20" t="s">
        <v>7252</v>
      </c>
      <c r="F26" s="185">
        <v>47036299</v>
      </c>
      <c r="G26" s="185"/>
      <c r="H26" s="185"/>
      <c r="I26" s="185"/>
      <c r="J26" s="186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7252</v>
      </c>
      <c r="F27" s="187">
        <f>IFERROR(F25/F26,"")</f>
        <v>0.66387903946269244</v>
      </c>
      <c r="G27" s="187" t="str">
        <f>IFERROR(G25/G26,"")</f>
        <v/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6" t="s">
        <v>9</v>
      </c>
      <c r="C28" s="217"/>
      <c r="D28" s="21" t="s">
        <v>3</v>
      </c>
      <c r="E28" s="20" t="s">
        <v>7252</v>
      </c>
      <c r="F28" s="185">
        <v>1116989</v>
      </c>
      <c r="G28" s="185"/>
      <c r="H28" s="185"/>
      <c r="I28" s="185"/>
      <c r="J28" s="189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3">
        <v>15464651</v>
      </c>
      <c r="G29" s="183"/>
      <c r="H29" s="183"/>
      <c r="I29" s="183"/>
      <c r="J29" s="190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91">
        <f>IFERROR(SUM($F$28:$J$28)/F29,"")</f>
        <v>7.2228529437877387E-2</v>
      </c>
      <c r="G30" s="191" t="str">
        <f>IFERROR(SUM($F$28:$J$28)/G29,"")</f>
        <v/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x14ac:dyDescent="0.25">
      <c r="A31" s="82">
        <v>10</v>
      </c>
      <c r="B31" s="220" t="s">
        <v>7264</v>
      </c>
      <c r="C31" s="221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16" t="s">
        <v>7239</v>
      </c>
      <c r="C32" s="217"/>
      <c r="D32" s="85" t="s">
        <v>7478</v>
      </c>
      <c r="E32" s="28" t="s">
        <v>7292</v>
      </c>
      <c r="F32" s="193">
        <v>107</v>
      </c>
      <c r="G32" s="194"/>
      <c r="H32" s="194"/>
      <c r="I32" s="194"/>
      <c r="J32" s="195"/>
    </row>
    <row r="33" spans="1:17" ht="31.5" x14ac:dyDescent="0.25">
      <c r="A33" s="77">
        <v>12</v>
      </c>
      <c r="B33" s="214" t="s">
        <v>7309</v>
      </c>
      <c r="C33" s="215"/>
      <c r="D33" s="121" t="s">
        <v>7478</v>
      </c>
      <c r="E33" s="29" t="s">
        <v>7292</v>
      </c>
      <c r="F33" s="196">
        <v>11</v>
      </c>
      <c r="G33" s="197"/>
      <c r="H33" s="197"/>
      <c r="I33" s="197"/>
      <c r="J33" s="198"/>
    </row>
    <row r="34" spans="1:17" ht="31.5" x14ac:dyDescent="0.25">
      <c r="A34" s="75">
        <v>13</v>
      </c>
      <c r="B34" s="216" t="s">
        <v>7265</v>
      </c>
      <c r="C34" s="217"/>
      <c r="D34" s="85" t="s">
        <v>7478</v>
      </c>
      <c r="E34" s="28" t="s">
        <v>7293</v>
      </c>
      <c r="F34" s="193">
        <v>137</v>
      </c>
      <c r="G34" s="194"/>
      <c r="H34" s="194"/>
      <c r="I34" s="194"/>
      <c r="J34" s="195"/>
    </row>
    <row r="35" spans="1:17" x14ac:dyDescent="0.25">
      <c r="A35" s="82">
        <v>14</v>
      </c>
      <c r="B35" s="220" t="s">
        <v>7262</v>
      </c>
      <c r="C35" s="221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16" t="s">
        <v>7310</v>
      </c>
      <c r="C36" s="217"/>
      <c r="D36" s="85" t="s">
        <v>7479</v>
      </c>
      <c r="E36" s="87" t="s">
        <v>7294</v>
      </c>
      <c r="F36" s="199">
        <v>-0.1037</v>
      </c>
      <c r="G36" s="199"/>
      <c r="H36" s="199"/>
      <c r="I36" s="199"/>
      <c r="J36" s="200"/>
    </row>
    <row r="37" spans="1:17" s="15" customFormat="1" ht="31.5" x14ac:dyDescent="0.25">
      <c r="A37" s="77">
        <v>16</v>
      </c>
      <c r="B37" s="214" t="s">
        <v>7311</v>
      </c>
      <c r="C37" s="215"/>
      <c r="D37" s="122" t="s">
        <v>7479</v>
      </c>
      <c r="E37" s="58" t="s">
        <v>7294</v>
      </c>
      <c r="F37" s="201">
        <v>4.9500000000000002E-2</v>
      </c>
      <c r="G37" s="201"/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16" t="s">
        <v>7312</v>
      </c>
      <c r="C38" s="217"/>
      <c r="D38" s="85" t="s">
        <v>7479</v>
      </c>
      <c r="E38" s="87" t="s">
        <v>7294</v>
      </c>
      <c r="F38" s="199">
        <v>6.7900000000000002E-2</v>
      </c>
      <c r="G38" s="199"/>
      <c r="H38" s="199"/>
      <c r="I38" s="199"/>
      <c r="J38" s="200"/>
    </row>
    <row r="39" spans="1:17" x14ac:dyDescent="0.25">
      <c r="A39" s="82">
        <v>18</v>
      </c>
      <c r="B39" s="220" t="s">
        <v>7263</v>
      </c>
      <c r="C39" s="221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16" t="s">
        <v>7240</v>
      </c>
      <c r="C40" s="217"/>
      <c r="D40" s="85" t="s">
        <v>7478</v>
      </c>
      <c r="E40" s="28" t="s">
        <v>7295</v>
      </c>
      <c r="F40" s="203">
        <v>7.0000000000000007E-2</v>
      </c>
      <c r="G40" s="204"/>
      <c r="H40" s="204"/>
      <c r="I40" s="204"/>
      <c r="J40" s="205"/>
    </row>
    <row r="41" spans="1:17" ht="31.5" x14ac:dyDescent="0.25">
      <c r="A41" s="77">
        <v>20</v>
      </c>
      <c r="B41" s="214" t="s">
        <v>7277</v>
      </c>
      <c r="C41" s="215"/>
      <c r="D41" s="121" t="s">
        <v>7478</v>
      </c>
      <c r="E41" s="29" t="s">
        <v>7296</v>
      </c>
      <c r="F41" s="206" t="s">
        <v>7497</v>
      </c>
      <c r="G41" s="206"/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16" t="s">
        <v>7278</v>
      </c>
      <c r="C42" s="217"/>
      <c r="D42" s="85" t="s">
        <v>7478</v>
      </c>
      <c r="E42" s="28" t="s">
        <v>7296</v>
      </c>
      <c r="F42" s="208" t="s">
        <v>7498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14" t="s">
        <v>7289</v>
      </c>
      <c r="C43" s="215"/>
      <c r="D43" s="121" t="s">
        <v>7478</v>
      </c>
      <c r="E43" s="29" t="s">
        <v>7297</v>
      </c>
      <c r="F43" s="197" t="s">
        <v>7499</v>
      </c>
      <c r="G43" s="197"/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33740533</v>
      </c>
      <c r="G45" s="183"/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49067165</v>
      </c>
      <c r="G46" s="185"/>
      <c r="H46" s="185"/>
      <c r="I46" s="185"/>
      <c r="J46" s="186"/>
      <c r="K46" s="2"/>
      <c r="L46" s="2"/>
    </row>
    <row r="47" spans="1:17" x14ac:dyDescent="0.25">
      <c r="A47" s="77">
        <v>26</v>
      </c>
      <c r="B47" s="214" t="s">
        <v>7275</v>
      </c>
      <c r="C47" s="215"/>
      <c r="D47" s="122" t="s">
        <v>2</v>
      </c>
      <c r="E47" s="22" t="s">
        <v>7276</v>
      </c>
      <c r="F47" s="187">
        <f>IFERROR(F45/F46,"")</f>
        <v>0.68763974849576082</v>
      </c>
      <c r="G47" s="187" t="str">
        <f>IFERROR(G45/G46,"")</f>
        <v/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1690200</v>
      </c>
      <c r="G48" s="185"/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0.10929441602012228</v>
      </c>
      <c r="G49" s="187" t="str">
        <f t="shared" ref="G49:J49" si="1">IFERROR(SUM($F$48:$J$48)/G29,"")</f>
        <v/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8" t="s">
        <v>7298</v>
      </c>
      <c r="C50" s="219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14" t="s">
        <v>7234</v>
      </c>
      <c r="C51" s="215"/>
      <c r="D51" s="118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0" t="s">
        <v>7314</v>
      </c>
      <c r="C53" s="221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2" t="s">
        <v>7483</v>
      </c>
      <c r="C54" s="233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40" t="s">
        <v>7484</v>
      </c>
      <c r="C55" s="241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40" t="s">
        <v>7485</v>
      </c>
      <c r="C56" s="241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2" t="s">
        <v>7486</v>
      </c>
      <c r="C57" s="233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2" t="s">
        <v>7487</v>
      </c>
      <c r="B59" s="243"/>
      <c r="C59" s="243"/>
      <c r="D59" s="243"/>
      <c r="E59" s="243"/>
      <c r="F59" s="244"/>
    </row>
  </sheetData>
  <sheetProtection algorithmName="SHA-512" hashValue="7yOdRykl1aiBgC2v4fRDAT4gfbfOIly81J1jqJ0YExrzklCeVx5Y0gVfJ37Aa9aGfLXmVhyExLUOrV4vBWB5DQ==" saltValue="lxNBQLtdVNDU7sBx5HiE+Q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topLeftCell="A56" zoomScaleNormal="100" workbookViewId="0">
      <pane xSplit="3" topLeftCell="F1" activePane="topRight" state="frozenSplit"/>
      <selection activeCell="D30" sqref="D30"/>
      <selection pane="topRight" activeCell="F57" sqref="F57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2" t="s">
        <v>0</v>
      </c>
      <c r="B1" s="222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2" t="s">
        <v>7480</v>
      </c>
      <c r="B2" s="222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5" t="s">
        <v>7303</v>
      </c>
      <c r="B3" s="245"/>
      <c r="C3" s="245"/>
      <c r="D3" s="245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City of Niles</v>
      </c>
      <c r="D5" s="25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tr">
        <f>IF('Pension Report'!C6=0,"", 'Pension Report'!C6)</f>
        <v>112060</v>
      </c>
      <c r="D6" s="25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City</v>
      </c>
      <c r="D7" s="25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September</v>
      </c>
      <c r="D8" s="25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2023</v>
      </c>
      <c r="D9" s="25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Richard Huff</v>
      </c>
      <c r="D10" s="25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/>
      </c>
      <c r="D11" s="25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CityAdministrator@nilesmi.org</v>
      </c>
      <c r="D12" s="25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">
        <v>7496</v>
      </c>
      <c r="D13" s="25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 t="s">
        <v>7493</v>
      </c>
      <c r="D15" s="257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58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58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58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59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6" t="s">
        <v>7260</v>
      </c>
      <c r="C21" s="267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6" t="s">
        <v>7482</v>
      </c>
      <c r="C22" s="217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4" t="s">
        <v>8</v>
      </c>
      <c r="C23" s="215"/>
      <c r="D23" s="92" t="s">
        <v>7305</v>
      </c>
      <c r="E23" s="92" t="s">
        <v>7251</v>
      </c>
      <c r="F23" s="91" t="str">
        <f>IF(C15=0,"", C15)</f>
        <v>City of Niles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4"/>
      <c r="E24" s="24"/>
      <c r="F24" s="147"/>
      <c r="G24" s="147"/>
      <c r="H24" s="147"/>
      <c r="I24" s="147"/>
      <c r="J24" s="148"/>
    </row>
    <row r="25" spans="1:19" x14ac:dyDescent="0.25">
      <c r="A25" s="77">
        <v>4</v>
      </c>
      <c r="B25" s="214" t="s">
        <v>7300</v>
      </c>
      <c r="C25" s="215"/>
      <c r="D25" s="22" t="s">
        <v>3</v>
      </c>
      <c r="E25" s="22" t="s">
        <v>7253</v>
      </c>
      <c r="F25" s="149">
        <v>0</v>
      </c>
      <c r="G25" s="149"/>
      <c r="H25" s="149"/>
      <c r="I25" s="149"/>
      <c r="J25" s="150"/>
    </row>
    <row r="26" spans="1:19" x14ac:dyDescent="0.25">
      <c r="A26" s="75">
        <v>5</v>
      </c>
      <c r="B26" s="216" t="s">
        <v>7301</v>
      </c>
      <c r="C26" s="217"/>
      <c r="D26" s="20" t="s">
        <v>3</v>
      </c>
      <c r="E26" s="20" t="s">
        <v>7253</v>
      </c>
      <c r="F26" s="151">
        <v>4149781</v>
      </c>
      <c r="G26" s="151"/>
      <c r="H26" s="151"/>
      <c r="I26" s="151"/>
      <c r="J26" s="152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7253</v>
      </c>
      <c r="F27" s="153">
        <f>IFERROR(F25/F26,"")</f>
        <v>0</v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6" t="s">
        <v>7304</v>
      </c>
      <c r="C28" s="217"/>
      <c r="D28" s="20" t="s">
        <v>3</v>
      </c>
      <c r="E28" s="20" t="s">
        <v>7253</v>
      </c>
      <c r="F28" s="151">
        <v>73779</v>
      </c>
      <c r="G28" s="151"/>
      <c r="H28" s="151"/>
      <c r="I28" s="151"/>
      <c r="J28" s="152"/>
    </row>
    <row r="29" spans="1:19" s="36" customFormat="1" ht="17.25" customHeight="1" x14ac:dyDescent="0.25">
      <c r="A29" s="77" t="s">
        <v>7473</v>
      </c>
      <c r="B29" s="264" t="s">
        <v>7287</v>
      </c>
      <c r="C29" s="265"/>
      <c r="D29" s="62" t="s">
        <v>3</v>
      </c>
      <c r="E29" s="62" t="s">
        <v>7253</v>
      </c>
      <c r="F29" s="149" t="s">
        <v>7246</v>
      </c>
      <c r="G29" s="149"/>
      <c r="H29" s="149"/>
      <c r="I29" s="149"/>
      <c r="J29" s="150"/>
      <c r="K29" s="35"/>
      <c r="L29" s="35"/>
    </row>
    <row r="30" spans="1:19" x14ac:dyDescent="0.25">
      <c r="A30" s="75">
        <v>8</v>
      </c>
      <c r="B30" s="216" t="s">
        <v>1</v>
      </c>
      <c r="C30" s="217"/>
      <c r="D30" s="20" t="s">
        <v>3</v>
      </c>
      <c r="E30" s="20" t="s">
        <v>7253</v>
      </c>
      <c r="F30" s="151">
        <v>15464651</v>
      </c>
      <c r="G30" s="151"/>
      <c r="H30" s="151"/>
      <c r="I30" s="151"/>
      <c r="J30" s="152"/>
    </row>
    <row r="31" spans="1:19" x14ac:dyDescent="0.25">
      <c r="A31" s="78">
        <v>9</v>
      </c>
      <c r="B31" s="214" t="s">
        <v>7236</v>
      </c>
      <c r="C31" s="215"/>
      <c r="D31" s="25" t="s">
        <v>2</v>
      </c>
      <c r="E31" s="22" t="s">
        <v>7253</v>
      </c>
      <c r="F31" s="153">
        <f>IFERROR(SUM($F$28:$J$28)/F30,"")</f>
        <v>4.7708157138496047E-3</v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0" t="s">
        <v>7264</v>
      </c>
      <c r="C32" s="221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5" x14ac:dyDescent="0.25">
      <c r="A33" s="78">
        <v>11</v>
      </c>
      <c r="B33" s="214" t="s">
        <v>7239</v>
      </c>
      <c r="C33" s="252"/>
      <c r="D33" s="120" t="s">
        <v>7478</v>
      </c>
      <c r="E33" s="29" t="s">
        <v>7286</v>
      </c>
      <c r="F33" s="157">
        <v>51</v>
      </c>
      <c r="G33" s="157"/>
      <c r="H33" s="157"/>
      <c r="I33" s="157"/>
      <c r="J33" s="158"/>
      <c r="K33" s="16"/>
      <c r="L33" s="16"/>
    </row>
    <row r="34" spans="1:12" ht="31.5" x14ac:dyDescent="0.25">
      <c r="A34" s="75">
        <v>12</v>
      </c>
      <c r="B34" s="216" t="s">
        <v>7309</v>
      </c>
      <c r="C34" s="256"/>
      <c r="D34" s="119" t="s">
        <v>7478</v>
      </c>
      <c r="E34" s="28"/>
      <c r="F34" s="159">
        <v>0</v>
      </c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14" t="s">
        <v>7265</v>
      </c>
      <c r="C35" s="252"/>
      <c r="D35" s="120" t="s">
        <v>7478</v>
      </c>
      <c r="E35" s="29" t="s">
        <v>7286</v>
      </c>
      <c r="F35" s="157">
        <v>10</v>
      </c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16" t="s">
        <v>7245</v>
      </c>
      <c r="C36" s="256"/>
      <c r="D36" s="134" t="s">
        <v>7313</v>
      </c>
      <c r="E36" s="28" t="s">
        <v>7259</v>
      </c>
      <c r="F36" s="151">
        <v>69092</v>
      </c>
      <c r="G36" s="151"/>
      <c r="H36" s="151"/>
      <c r="I36" s="151"/>
      <c r="J36" s="152"/>
    </row>
    <row r="37" spans="1:12" s="15" customFormat="1" x14ac:dyDescent="0.25">
      <c r="A37" s="83">
        <v>15</v>
      </c>
      <c r="B37" s="220" t="s">
        <v>7262</v>
      </c>
      <c r="C37" s="221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16" t="s">
        <v>7241</v>
      </c>
      <c r="C38" s="256"/>
      <c r="D38" s="136" t="s">
        <v>7479</v>
      </c>
      <c r="E38" s="28" t="s">
        <v>7255</v>
      </c>
      <c r="F38" s="163">
        <v>0</v>
      </c>
      <c r="G38" s="163"/>
      <c r="H38" s="163"/>
      <c r="I38" s="163"/>
      <c r="J38" s="164"/>
    </row>
    <row r="39" spans="1:12" ht="31.5" x14ac:dyDescent="0.25">
      <c r="A39" s="78">
        <v>17</v>
      </c>
      <c r="B39" s="214" t="s">
        <v>7242</v>
      </c>
      <c r="C39" s="252"/>
      <c r="D39" s="137" t="s">
        <v>7479</v>
      </c>
      <c r="E39" s="29" t="s">
        <v>7255</v>
      </c>
      <c r="F39" s="165">
        <v>0</v>
      </c>
      <c r="G39" s="165"/>
      <c r="H39" s="165"/>
      <c r="I39" s="165"/>
      <c r="J39" s="166"/>
    </row>
    <row r="40" spans="1:12" ht="31.5" x14ac:dyDescent="0.25">
      <c r="A40" s="75">
        <v>18</v>
      </c>
      <c r="B40" s="216" t="s">
        <v>7243</v>
      </c>
      <c r="C40" s="256"/>
      <c r="D40" s="136" t="s">
        <v>7479</v>
      </c>
      <c r="E40" s="28" t="s">
        <v>7255</v>
      </c>
      <c r="F40" s="163">
        <v>0</v>
      </c>
      <c r="G40" s="163"/>
      <c r="H40" s="163"/>
      <c r="I40" s="163"/>
      <c r="J40" s="164"/>
    </row>
    <row r="41" spans="1:12" s="15" customFormat="1" x14ac:dyDescent="0.25">
      <c r="A41" s="83">
        <v>19</v>
      </c>
      <c r="B41" s="220" t="s">
        <v>7263</v>
      </c>
      <c r="C41" s="221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16" t="s">
        <v>7279</v>
      </c>
      <c r="C42" s="256"/>
      <c r="D42" s="119" t="s">
        <v>7478</v>
      </c>
      <c r="E42" s="28" t="s">
        <v>7254</v>
      </c>
      <c r="F42" s="163">
        <v>0</v>
      </c>
      <c r="G42" s="163"/>
      <c r="H42" s="163"/>
      <c r="I42" s="163"/>
      <c r="J42" s="164"/>
    </row>
    <row r="43" spans="1:12" ht="31.5" x14ac:dyDescent="0.25">
      <c r="A43" s="78">
        <v>21</v>
      </c>
      <c r="B43" s="214" t="s">
        <v>7244</v>
      </c>
      <c r="C43" s="252"/>
      <c r="D43" s="120" t="s">
        <v>7478</v>
      </c>
      <c r="E43" s="29" t="s">
        <v>7256</v>
      </c>
      <c r="F43" s="165">
        <v>4.87E-2</v>
      </c>
      <c r="G43" s="165"/>
      <c r="H43" s="165"/>
      <c r="I43" s="165"/>
      <c r="J43" s="166"/>
    </row>
    <row r="44" spans="1:12" ht="31.5" x14ac:dyDescent="0.25">
      <c r="A44" s="75">
        <v>22</v>
      </c>
      <c r="B44" s="216" t="s">
        <v>7277</v>
      </c>
      <c r="C44" s="256"/>
      <c r="D44" s="119" t="s">
        <v>7478</v>
      </c>
      <c r="E44" s="28" t="s">
        <v>7257</v>
      </c>
      <c r="F44" s="167" t="s">
        <v>7500</v>
      </c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14" t="s">
        <v>7278</v>
      </c>
      <c r="C45" s="252"/>
      <c r="D45" s="120" t="s">
        <v>7478</v>
      </c>
      <c r="E45" s="29" t="s">
        <v>7285</v>
      </c>
      <c r="F45" s="169" t="s">
        <v>7208</v>
      </c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16" t="s">
        <v>7289</v>
      </c>
      <c r="C46" s="256"/>
      <c r="D46" s="119" t="s">
        <v>7478</v>
      </c>
      <c r="E46" s="28" t="s">
        <v>7257</v>
      </c>
      <c r="F46" s="171" t="s">
        <v>7499</v>
      </c>
      <c r="G46" s="171"/>
      <c r="H46" s="171"/>
      <c r="I46" s="171"/>
      <c r="J46" s="172"/>
    </row>
    <row r="47" spans="1:12" ht="31.5" x14ac:dyDescent="0.25">
      <c r="A47" s="78">
        <v>25</v>
      </c>
      <c r="B47" s="214" t="s">
        <v>7315</v>
      </c>
      <c r="C47" s="252"/>
      <c r="D47" s="120" t="s">
        <v>7478</v>
      </c>
      <c r="E47" s="29"/>
      <c r="F47" s="173">
        <v>0.05</v>
      </c>
      <c r="G47" s="173"/>
      <c r="H47" s="173"/>
      <c r="I47" s="173"/>
      <c r="J47" s="174"/>
    </row>
    <row r="48" spans="1:12" ht="31.5" x14ac:dyDescent="0.25">
      <c r="A48" s="75">
        <v>26</v>
      </c>
      <c r="B48" s="216" t="s">
        <v>7316</v>
      </c>
      <c r="C48" s="256"/>
      <c r="D48" s="119" t="s">
        <v>7478</v>
      </c>
      <c r="E48" s="28" t="s">
        <v>7258</v>
      </c>
      <c r="F48" s="163">
        <v>4.4999999999999998E-2</v>
      </c>
      <c r="G48" s="163"/>
      <c r="H48" s="163"/>
      <c r="I48" s="163"/>
      <c r="J48" s="164"/>
    </row>
    <row r="49" spans="1:19" s="15" customFormat="1" x14ac:dyDescent="0.25">
      <c r="A49" s="83">
        <v>27</v>
      </c>
      <c r="B49" s="220" t="s">
        <v>7272</v>
      </c>
      <c r="C49" s="221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16" t="s">
        <v>7273</v>
      </c>
      <c r="C50" s="256"/>
      <c r="D50" s="119" t="s">
        <v>7478</v>
      </c>
      <c r="E50" s="20" t="s">
        <v>7276</v>
      </c>
      <c r="F50" s="151">
        <v>0</v>
      </c>
      <c r="G50" s="151"/>
      <c r="H50" s="151"/>
      <c r="I50" s="151"/>
      <c r="J50" s="152"/>
    </row>
    <row r="51" spans="1:19" ht="31.5" x14ac:dyDescent="0.25">
      <c r="A51" s="78">
        <v>29</v>
      </c>
      <c r="B51" s="214" t="s">
        <v>7274</v>
      </c>
      <c r="C51" s="252"/>
      <c r="D51" s="120" t="s">
        <v>7478</v>
      </c>
      <c r="E51" s="22" t="s">
        <v>7276</v>
      </c>
      <c r="F51" s="149">
        <v>5713244</v>
      </c>
      <c r="G51" s="149"/>
      <c r="H51" s="149"/>
      <c r="I51" s="149"/>
      <c r="J51" s="150"/>
    </row>
    <row r="52" spans="1:19" x14ac:dyDescent="0.25">
      <c r="A52" s="75">
        <v>30</v>
      </c>
      <c r="B52" s="216" t="s">
        <v>7275</v>
      </c>
      <c r="C52" s="256"/>
      <c r="D52" s="134" t="s">
        <v>2</v>
      </c>
      <c r="E52" s="20" t="s">
        <v>7276</v>
      </c>
      <c r="F52" s="175">
        <f>IFERROR(F50/F51,"")</f>
        <v>0</v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4" t="s">
        <v>7299</v>
      </c>
      <c r="C53" s="252"/>
      <c r="D53" s="120" t="s">
        <v>7478</v>
      </c>
      <c r="E53" s="22" t="s">
        <v>7276</v>
      </c>
      <c r="F53" s="149">
        <v>426362</v>
      </c>
      <c r="G53" s="149"/>
      <c r="H53" s="149"/>
      <c r="I53" s="149"/>
      <c r="J53" s="150"/>
    </row>
    <row r="54" spans="1:19" x14ac:dyDescent="0.25">
      <c r="A54" s="75">
        <v>32</v>
      </c>
      <c r="B54" s="216" t="s">
        <v>7236</v>
      </c>
      <c r="C54" s="256"/>
      <c r="D54" s="134" t="s">
        <v>2</v>
      </c>
      <c r="E54" s="20" t="s">
        <v>7276</v>
      </c>
      <c r="F54" s="175">
        <f>IFERROR(SUM($F$53:$J$53)/F30,"")</f>
        <v>2.7570101646652096E-2</v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0" t="s">
        <v>7250</v>
      </c>
      <c r="C55" s="221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46" t="s">
        <v>7266</v>
      </c>
      <c r="C56" s="247"/>
      <c r="D56" s="140" t="s">
        <v>7267</v>
      </c>
      <c r="E56" s="63" t="s">
        <v>7271</v>
      </c>
      <c r="F56" s="177" t="s">
        <v>7246</v>
      </c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48" t="s">
        <v>7268</v>
      </c>
      <c r="C57" s="249"/>
      <c r="D57" s="141" t="s">
        <v>7267</v>
      </c>
      <c r="E57" s="62" t="s">
        <v>7270</v>
      </c>
      <c r="F57" s="179" t="s">
        <v>7288</v>
      </c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50" t="s">
        <v>7234</v>
      </c>
      <c r="C58" s="251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NO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0" t="s">
        <v>7314</v>
      </c>
      <c r="C60" s="221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61" t="s">
        <v>7488</v>
      </c>
      <c r="C61" s="261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2" t="s">
        <v>7484</v>
      </c>
      <c r="C62" s="262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3" t="s">
        <v>7489</v>
      </c>
      <c r="C63" s="263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60" t="s">
        <v>7486</v>
      </c>
      <c r="C64" s="260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2" t="s">
        <v>7491</v>
      </c>
      <c r="B66" s="243"/>
      <c r="C66" s="243"/>
      <c r="D66" s="243"/>
      <c r="E66" s="243"/>
      <c r="F66" s="244"/>
    </row>
  </sheetData>
  <sheetProtection algorithmName="SHA-512" hashValue="BL6vUzsA4jXXCQSwOCz56x311aazN4Zw6DaVpqLpHleoa/GJXmtwbh+r4HGOv+n/56zth/a4fjx8POtjwt9qSQ==" saltValue="qdVQjN/b1uS7TDG3yyOe1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E7319" sqref="E7319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9</v>
      </c>
      <c r="E783" t="s">
        <v>7323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Sandy Naugle</cp:lastModifiedBy>
  <cp:lastPrinted>2019-01-02T20:12:17Z</cp:lastPrinted>
  <dcterms:created xsi:type="dcterms:W3CDTF">2017-12-11T13:11:46Z</dcterms:created>
  <dcterms:modified xsi:type="dcterms:W3CDTF">2024-03-27T14:22:01Z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